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lista de chequeo I.E Pública" sheetId="3" r:id="rId1"/>
  </sheets>
  <definedNames>
    <definedName name="_xlnm._FilterDatabase" localSheetId="0" hidden="1">'lista de chequeo I.E Pública'!$A$10:$L$87</definedName>
    <definedName name="_xlnm.Print_Area" localSheetId="0">'lista de chequeo I.E Pública'!$A$1:$L$92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" l="1"/>
  <c r="J90" i="3" l="1"/>
  <c r="J88" i="3" l="1"/>
  <c r="J86" i="3"/>
  <c r="G83" i="3"/>
  <c r="G84" i="3"/>
  <c r="G85" i="3"/>
  <c r="G82" i="3"/>
  <c r="J81" i="3"/>
  <c r="G72" i="3"/>
  <c r="G73" i="3"/>
  <c r="G74" i="3"/>
  <c r="G75" i="3"/>
  <c r="G76" i="3"/>
  <c r="G77" i="3"/>
  <c r="G78" i="3"/>
  <c r="G79" i="3"/>
  <c r="G80" i="3"/>
  <c r="J71" i="3"/>
  <c r="G67" i="3"/>
  <c r="G68" i="3"/>
  <c r="G69" i="3"/>
  <c r="G70" i="3"/>
  <c r="G66" i="3"/>
  <c r="J65" i="3"/>
  <c r="G59" i="3"/>
  <c r="G60" i="3"/>
  <c r="G61" i="3"/>
  <c r="G62" i="3"/>
  <c r="G63" i="3"/>
  <c r="G64" i="3"/>
  <c r="G58" i="3"/>
  <c r="G47" i="3"/>
  <c r="J57" i="3"/>
  <c r="G48" i="3" l="1"/>
  <c r="G49" i="3"/>
  <c r="G50" i="3"/>
  <c r="G51" i="3"/>
  <c r="G52" i="3"/>
  <c r="G53" i="3"/>
  <c r="G54" i="3"/>
  <c r="G55" i="3"/>
  <c r="G56" i="3"/>
  <c r="J46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22" i="3"/>
  <c r="G13" i="3" l="1"/>
  <c r="G14" i="3"/>
  <c r="G15" i="3"/>
  <c r="G16" i="3"/>
  <c r="G17" i="3"/>
  <c r="G18" i="3"/>
  <c r="G19" i="3"/>
  <c r="G20" i="3"/>
  <c r="G12" i="3"/>
</calcChain>
</file>

<file path=xl/sharedStrings.xml><?xml version="1.0" encoding="utf-8"?>
<sst xmlns="http://schemas.openxmlformats.org/spreadsheetml/2006/main" count="190" uniqueCount="122">
  <si>
    <t>TIPO</t>
  </si>
  <si>
    <t xml:space="preserve">PROYECTO EDUCATIVO INSTITUCIONAL </t>
  </si>
  <si>
    <t xml:space="preserve">PREGUNTAS O ASPECTOS A EVALUAR </t>
  </si>
  <si>
    <t>OBSERVACIONES</t>
  </si>
  <si>
    <t>Se evidencia en el PEI el analisis de contexto y las necesidades y caracteristicas de la población estudiantil?</t>
  </si>
  <si>
    <t>Se ha realizado ajustes o modificacion del Proyecto Educativo Institucional ? Cuando?</t>
  </si>
  <si>
    <t xml:space="preserve">Cuenta con la debida aprobacion y actualizaciones por parte del Consejo Directivo? </t>
  </si>
  <si>
    <t>PLAN DE ESTUDIOS</t>
  </si>
  <si>
    <t xml:space="preserve">Se evidencia la información de sedes y jornadas con relación al plan de estudios? </t>
  </si>
  <si>
    <t xml:space="preserve">Se evidencia la incorporación de referentes curriculares, estandares y competencias, asi como las guias del Ministerio de Educación Nacional. </t>
  </si>
  <si>
    <t>USO Y ANALISIS DE LOS RESULTADOS EN PRUEBAS EXTERNAS</t>
  </si>
  <si>
    <t>USO Y ANALISIS DE LOS RESULTADOS DE PRUEBAS INTERNAS</t>
  </si>
  <si>
    <t xml:space="preserve">MANUAL DE CONVIVENCIA </t>
  </si>
  <si>
    <t>AUTOEVALUACION INSTITUCIONAL</t>
  </si>
  <si>
    <t>Se evidencian convenios de articulación con instituciones para el trabajo y desarrollo humano o con educación superior?</t>
  </si>
  <si>
    <t>La Institución o Centro Educativo cuenta con una misión clara y con una visión posible de cumplir.</t>
  </si>
  <si>
    <t>Los objetivos estratégicos están acordes con la misión y tienen claridad en las metas.</t>
  </si>
  <si>
    <t>En el PEI cuenta con la descripción de la caracterización de la población estudiantil atendida (afrocolombiana - indigena - campesina - con necesidades educaitvas especiales - víctimas de conflicto, afectados por ola invernal etc).</t>
  </si>
  <si>
    <t>En el documento se enuncian los conductos regulares para que padres de familia y estudiantes puedan acudir a las instancias pertinentes para solucionar conflictos en la institución.</t>
  </si>
  <si>
    <t>El documento enuncia explícitamente las estrategias para atender las dificultades presentadas por el estudiante que prevé la institución o centro educativo</t>
  </si>
  <si>
    <t xml:space="preserve">El documento enuncia actividades para que la comunidad educativa conozca el SIEE. </t>
  </si>
  <si>
    <t>En la institución o centro educativo existen actas en la cual se evidencia la socializacion del SIEE a la comunidad educativa</t>
  </si>
  <si>
    <t>El documento plantea mecanismo para hacerle seguimiento al SIEE (jornadas pedagógicas con docentes, análisis de resultados  de evaluaciones, pertinencia de resolución de conflictos referidos a la evaluación de los procesos de los estudiantes)</t>
  </si>
  <si>
    <t xml:space="preserve">En el documento se determina una escala de valoración actitudinal de acuerdo a los valores del PEI </t>
  </si>
  <si>
    <t>En la institución o centro educativo se realizan ejercicios de análisis de la escala de valores para determinar donde es necesario formar. (con escala de frecuencia, siempre, casi siempre, algunas  veces nunca)</t>
  </si>
  <si>
    <t>El SIEE de la IE ó CE fue aprobado por el consejo directivo.</t>
  </si>
  <si>
    <t>El SIEE de la IE ó CE fue socializado con la comunidad educativa.</t>
  </si>
  <si>
    <t>El SIEE de la IE ó CE se incorpora al PEI articulándo las necesidades de los estudiantes al plan de estudios.</t>
  </si>
  <si>
    <t>CUMPLE</t>
  </si>
  <si>
    <t>NO CUMPLE</t>
  </si>
  <si>
    <t>EVIDENCIAS</t>
  </si>
  <si>
    <t>ALCALDÍA DE POPAYÁN</t>
  </si>
  <si>
    <t>PÁGINA 1 DE 1</t>
  </si>
  <si>
    <t>F-GEI-D-01</t>
  </si>
  <si>
    <t>LISTA DE CHEQUEO INSTITUCIONES EDUCATIVAS</t>
  </si>
  <si>
    <t>1. HORIZONTE INSTITUCIONAL Y POBLACIÓN POR ATENDER DESDE EL  PROYECTO EDUCATIVO INSTITUCIONAL</t>
  </si>
  <si>
    <t>2. SENTIDO DE LA EVALUACIÓN EN LA INSTITUCIÓN Ó CENTRO EDUCATIVO</t>
  </si>
  <si>
    <t>3. CLASES DE EVALUACIÓN</t>
  </si>
  <si>
    <t>4. PERIODICIDAD DE LA INFORMACIÓN</t>
  </si>
  <si>
    <t>5. ESCALA DE VALORACIÓN</t>
  </si>
  <si>
    <t>6. MECANISMOS DE SEGUIMIENTO</t>
  </si>
  <si>
    <t>7. CRITERIOS DE PROMOCIÓN</t>
  </si>
  <si>
    <t>8. PROMOCIÓN ANTICIPADA</t>
  </si>
  <si>
    <t>9. REGISTRO DE EVALUACIÓN</t>
  </si>
  <si>
    <t>10. MECANISMOS DE RESOLUCIÓN DE CONFLICTOS</t>
  </si>
  <si>
    <t>11. MECANISMOS DE DIVULGACIÓN DEL SIEE</t>
  </si>
  <si>
    <t>12. SEGUIMIENTO AL SIEE</t>
  </si>
  <si>
    <t>13. FORMACIÓN Y EVALUACIÓN  DEL DESARROLLO PERSONAL Y SOCIAL</t>
  </si>
  <si>
    <t>14. REVISIÓN Y VERIFICACIÓN DEL SIEE</t>
  </si>
  <si>
    <t>15. REVISIÓN DE RESULTADOS EN PRUEBAS EXTERNAS</t>
  </si>
  <si>
    <t xml:space="preserve">PLAN DE MEJORAMIENTO INSTITUCIONAL </t>
  </si>
  <si>
    <t xml:space="preserve">PROYECTOS PEDAGOGICOS TRANSVERSALES </t>
  </si>
  <si>
    <t xml:space="preserve">ARTICULACIÓN </t>
  </si>
  <si>
    <t>FECHA DE VISITA</t>
  </si>
  <si>
    <t>NOMBRE DEL RECTOR</t>
  </si>
  <si>
    <t>INSTITUCION EDUCATIVA</t>
  </si>
  <si>
    <t>NOMBRE DEL COORDINADOR</t>
  </si>
  <si>
    <t>DD/MM/AAAA</t>
  </si>
  <si>
    <t># DE SEDES</t>
  </si>
  <si>
    <t>MOODALIDAD DE EDUCACIÓN MEDIA</t>
  </si>
  <si>
    <t># DE DOCENTES</t>
  </si>
  <si>
    <t># DE DIRECTIVOS</t>
  </si>
  <si>
    <t># DE ALUMNOS</t>
  </si>
  <si>
    <t>TELEFONO CONTACTO</t>
  </si>
  <si>
    <t>URBANA _____     RURAL _____</t>
  </si>
  <si>
    <t xml:space="preserve">Existe documento completo del PEI:        A. Se evidencia nombre del establecimiento educativo y numero y ubicación de las sedes?                            B.Se evidencian mision y vision?             C. Se evidencia plan de estudios?       D.Se evidencia objetivos y metas?           E. Se evidencia sistema institucional de evaluación?                                                       F. Se evidencian proyectos transversales.                                                    G. Se evidencia manual de convivencia.?                             </t>
  </si>
  <si>
    <t>El documento contine el concepto de evaluación para la institución ó centro educativo.      1</t>
  </si>
  <si>
    <t>El documento de SIEE cuenta con criterios claros, pertinentes y coherentes al PEI.   3</t>
  </si>
  <si>
    <t>El documento enuncia el desarrollo de procesos de evaluación, autoevaluación, coevaluación, heteroevaluación.  3</t>
  </si>
  <si>
    <t>En el documento se define la cantidad de periodos para la entrega de informes (bimensual- trimestral).  2</t>
  </si>
  <si>
    <t>En el documento se define con que regularidad se elaboran los informes para ser entregados. 2</t>
  </si>
  <si>
    <t>El documento presenta la escala de evaluación y su equivalencia en relación con la escala nacional. 3</t>
  </si>
  <si>
    <t>El documento presenta formatos para registrar el seguimiento de estudiantes, incluye elementos adicionales. 3</t>
  </si>
  <si>
    <t>El documento contiene los requisitos mínimos para determinar la promoción de estudiantes. 3</t>
  </si>
  <si>
    <t>El documento plantea de manera clara en que situaciones se promueve un estudiante.  3</t>
  </si>
  <si>
    <t>El documento contiene los requisitos para determinar la promoción anticipada.1</t>
  </si>
  <si>
    <t>El documento plantea de manera clara en que situaciones se promueve anticipadamente un estudiante. 1</t>
  </si>
  <si>
    <t>El documento establece el registro escolar pertinente,  claro y comprensible para los estudiantes y padres de familia.2</t>
  </si>
  <si>
    <t>El documento da cuenta del proceso de formación del estudiante más una descripción cualitativa de desempeños.2</t>
  </si>
  <si>
    <t>El documento plantea diferentes estrategias  para la divulgación a los padres de familia sobre los resultados de evaluaciones de los estudiantes. 3</t>
  </si>
  <si>
    <t>La IE o CE ha realizado análisis y comparaciones de resultados en PRUEBAS SABER 3°, 5°, 9° y 11° (últimos años). 2</t>
  </si>
  <si>
    <t>La IE o CE ha planteado acciones pedagógicas que se puedan trabajar  para fortalecer el aprendizaje de los estudiantes. 3</t>
  </si>
  <si>
    <t>La IE o CE ha determinado planes de mejoramiento por areas para el desarrollo de las competencias.3</t>
  </si>
  <si>
    <t>La  I.E realiza  analisi de resultados  de examen saber 11 de los ultimos 5 años.2</t>
  </si>
  <si>
    <t>la I. E.  Realiza analisis de los  resultados  obtenidos  por  el establecimiento en las pruebas  saber 3,5,9.  4</t>
  </si>
  <si>
    <t>La I.E. realiza analisis de los  resultados  de los estudiantes del pais en las  pruebas externas  internacionales (PISA, TOMSS, PIRLS, LLECE, CIVICA)1</t>
  </si>
  <si>
    <t>la I.E plantea  acciones  pedagogicas que pueden trabajar para fortalecer el aprendizaje  de los estudiantes.2</t>
  </si>
  <si>
    <t>la E.E realiza analisis  estadistico de perdida por materias y/o areas por periodos, semestres y anual-2</t>
  </si>
  <si>
    <t>la I.E realiza  el analisis estadistico de deserción escolar por grados. 2</t>
  </si>
  <si>
    <t>La I.E realiza planteamiento de acciones  pedagogicas implementadas o por implementar para superar estas dificultades.3</t>
  </si>
  <si>
    <t>Ha realizado la actualización  del Manual de convivencia? 3</t>
  </si>
  <si>
    <t>Se encuentra conformado el Comité de Convivencia escolar institucional? 3</t>
  </si>
  <si>
    <t>Ha incorporado la Ruta de atención  que plantea la guia No. 49.1</t>
  </si>
  <si>
    <t>Que instrumentos y/o protocolos  esta manejando para la atención de casos de convivencia escolar.2</t>
  </si>
  <si>
    <t>existe registro y/o sistematización  de conflictos o casos de convivencia escolar?  2</t>
  </si>
  <si>
    <t>Que actividades y/o acciones ha realizado de sociliazción de la ley 1620/2013: estudiantes, docentes, padres de familia.3</t>
  </si>
  <si>
    <t>Cual es la frecuencia  de casos de conflictos de convivencia escolar?2</t>
  </si>
  <si>
    <t>  ¿Permite la autoevaluación institucional identificar las necesidades de formación docentes y otros agentes? ¿cuáles?3</t>
  </si>
  <si>
    <t xml:space="preserve"> ¿A qué fecha esta  actualizada la autoevaluación institucional? 1</t>
  </si>
  <si>
    <t>Evidencias de su desarrollo colectivo o sólo por directivos y docentes.2</t>
  </si>
  <si>
    <t>¿Conocen la Guía No.34? 1</t>
  </si>
  <si>
    <t>¿Ha utilizado la Guía 34  para algún proceso en su institución o establecimiento educativo? 1</t>
  </si>
  <si>
    <t>El plan de mejoramiento es coherente con la autoevaluacion institucional.3</t>
  </si>
  <si>
    <t>Evidencias de su desarrollo con la comunidad educativa .2</t>
  </si>
  <si>
    <t>El plan de mejoramiento cuenta con objetivos, metas, indicadores, acciones, responsables y recursos.3</t>
  </si>
  <si>
    <t>Se encuentra algun objetivo dirigido a mejorar los resultados de las Pruebas Saber? 2</t>
  </si>
  <si>
    <t>A que fecha se actualizo .1</t>
  </si>
  <si>
    <t>Hay componentes de formación docente en el PMI .2</t>
  </si>
  <si>
    <t>Como se desarrolla?2</t>
  </si>
  <si>
    <t>Se encuentra habilitado en el sigce?2</t>
  </si>
  <si>
    <t>Evidencias del cumplimiento de los objetivos, metas y acciones planteadas en el plan de mejoramiento institucional.4</t>
  </si>
  <si>
    <t>Se evidencia el proyecto pedagogico de educacion ambiental? 4</t>
  </si>
  <si>
    <t>Se evidencia el proyecto pedagogico de educacion para la sexualidad y construccion de la ciudadania? 4</t>
  </si>
  <si>
    <t>Se evidencia el proyecto pedagogico de educacion para los derechos? 4</t>
  </si>
  <si>
    <t>Se evidencia otro proyecto transversal propio de la Institución Educativa?3</t>
  </si>
  <si>
    <t xml:space="preserve">COMPONENTES GESTION ESCOLAR </t>
  </si>
  <si>
    <t>PONDERADO</t>
  </si>
  <si>
    <t>% EQUIVALENTE</t>
  </si>
  <si>
    <t>X</t>
  </si>
  <si>
    <t>SI MARCA X SUMA DE LO CONTRARIO NO</t>
  </si>
  <si>
    <t>TOTAL</t>
  </si>
  <si>
    <t>VERSIÓN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</si>
</sst>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vertical="top" wrapText="1"/>
    </xf>
    <xf numFmtId="0" fontId="2" fillId="0" borderId="2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Fill="1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center" wrapText="1"/>
    </xf>
    <xf numFmtId="0" fontId="4" fillId="4" borderId="1" xfId="0" applyFont="1" applyFill="1" applyBorder="1" applyAlignment="1">
      <alignment horizontal="center" wrapText="1"/>
    </xf>
    <xf numFmtId="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43" fontId="2" fillId="0" borderId="1" xfId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164" fontId="2" fillId="0" borderId="0" xfId="1" applyNumberFormat="1" applyFont="1"/>
    <xf numFmtId="0" fontId="2" fillId="0" borderId="1" xfId="0" applyFont="1" applyBorder="1"/>
    <xf numFmtId="0" fontId="3" fillId="0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2" fillId="0" borderId="1" xfId="0" applyNumberFormat="1" applyFont="1" applyBorder="1" applyAlignment="1">
      <alignment horizontal="center" wrapText="1"/>
    </xf>
    <xf numFmtId="2" fontId="3" fillId="5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 applyProtection="1">
      <alignment horizontal="center" vertical="center" wrapText="1"/>
    </xf>
    <xf numFmtId="2" fontId="2" fillId="7" borderId="1" xfId="0" applyNumberFormat="1" applyFont="1" applyFill="1" applyBorder="1" applyAlignment="1">
      <alignment horizontal="center" vertical="center" wrapText="1"/>
    </xf>
    <xf numFmtId="2" fontId="2" fillId="8" borderId="1" xfId="0" applyNumberFormat="1" applyFont="1" applyFill="1" applyBorder="1" applyAlignment="1">
      <alignment horizontal="center" vertical="center" wrapText="1"/>
    </xf>
    <xf numFmtId="2" fontId="2" fillId="11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2" fontId="2" fillId="10" borderId="1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2" fillId="12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 applyProtection="1">
      <alignment horizontal="center" vertical="center" wrapText="1"/>
    </xf>
    <xf numFmtId="1" fontId="10" fillId="0" borderId="0" xfId="0" applyNumberFormat="1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4" fillId="9" borderId="8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12" borderId="1" xfId="0" applyFont="1" applyFill="1" applyBorder="1" applyAlignment="1">
      <alignment horizontal="left" vertical="center" wrapText="1"/>
    </xf>
    <xf numFmtId="0" fontId="3" fillId="12" borderId="1" xfId="0" applyFont="1" applyFill="1" applyBorder="1" applyAlignment="1" applyProtection="1">
      <alignment horizontal="left" vertical="center" wrapText="1"/>
    </xf>
    <xf numFmtId="0" fontId="3" fillId="12" borderId="8" xfId="0" applyFont="1" applyFill="1" applyBorder="1" applyAlignment="1" applyProtection="1">
      <alignment horizontal="left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12" borderId="8" xfId="0" applyFont="1" applyFill="1" applyBorder="1" applyAlignment="1">
      <alignment horizontal="left" vertical="center" wrapText="1"/>
    </xf>
    <xf numFmtId="0" fontId="6" fillId="12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 applyProtection="1">
      <alignment horizontal="left" vertical="center" wrapText="1"/>
    </xf>
    <xf numFmtId="0" fontId="3" fillId="6" borderId="8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7" borderId="8" xfId="0" applyFont="1" applyFill="1" applyBorder="1" applyAlignment="1">
      <alignment horizontal="left" vertical="center" wrapText="1"/>
    </xf>
    <xf numFmtId="0" fontId="2" fillId="11" borderId="1" xfId="0" applyFont="1" applyFill="1" applyBorder="1" applyAlignment="1">
      <alignment horizontal="left" vertical="center" wrapText="1"/>
    </xf>
    <xf numFmtId="0" fontId="2" fillId="11" borderId="8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8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 wrapText="1"/>
    </xf>
    <xf numFmtId="0" fontId="2" fillId="10" borderId="8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0</xdr:row>
          <xdr:rowOff>28575</xdr:rowOff>
        </xdr:from>
        <xdr:to>
          <xdr:col>0</xdr:col>
          <xdr:colOff>847725</xdr:colOff>
          <xdr:row>2</xdr:row>
          <xdr:rowOff>152400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25"/>
  <sheetViews>
    <sheetView tabSelected="1" view="pageBreakPreview" zoomScale="70" zoomScaleNormal="115" zoomScaleSheetLayoutView="70" workbookViewId="0">
      <selection activeCell="J21" sqref="J21"/>
    </sheetView>
  </sheetViews>
  <sheetFormatPr baseColWidth="10" defaultRowHeight="15" x14ac:dyDescent="0.25"/>
  <cols>
    <col min="1" max="1" width="16.85546875" style="3" customWidth="1"/>
    <col min="2" max="2" width="13.85546875" style="3" customWidth="1"/>
    <col min="3" max="5" width="27.42578125" customWidth="1"/>
    <col min="6" max="6" width="20.7109375" customWidth="1"/>
    <col min="7" max="7" width="13.5703125" hidden="1" customWidth="1"/>
    <col min="8" max="8" width="15.140625" style="25" bestFit="1" customWidth="1"/>
    <col min="9" max="9" width="13.7109375" style="1" bestFit="1" customWidth="1"/>
    <col min="10" max="10" width="13.5703125" style="1" bestFit="1" customWidth="1"/>
    <col min="11" max="11" width="50" customWidth="1"/>
    <col min="12" max="12" width="39" customWidth="1"/>
    <col min="13" max="13" width="28.28515625" customWidth="1"/>
    <col min="14" max="14" width="20" customWidth="1"/>
  </cols>
  <sheetData>
    <row r="1" spans="1:14" x14ac:dyDescent="0.25">
      <c r="A1" s="59"/>
      <c r="B1" s="60" t="s">
        <v>31</v>
      </c>
      <c r="C1" s="60"/>
      <c r="D1" s="60"/>
      <c r="E1" s="60"/>
      <c r="F1" s="60"/>
      <c r="G1" s="60"/>
      <c r="H1" s="60"/>
      <c r="I1" s="60"/>
      <c r="J1" s="60"/>
      <c r="K1" s="60"/>
      <c r="L1" s="2" t="s">
        <v>33</v>
      </c>
    </row>
    <row r="2" spans="1:14" x14ac:dyDescent="0.25">
      <c r="A2" s="59"/>
      <c r="B2" s="60" t="s">
        <v>34</v>
      </c>
      <c r="C2" s="60"/>
      <c r="D2" s="60"/>
      <c r="E2" s="60"/>
      <c r="F2" s="60"/>
      <c r="G2" s="60"/>
      <c r="H2" s="60"/>
      <c r="I2" s="60"/>
      <c r="J2" s="60"/>
      <c r="K2" s="60"/>
      <c r="L2" s="2" t="s">
        <v>121</v>
      </c>
    </row>
    <row r="3" spans="1:14" x14ac:dyDescent="0.25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2" t="s">
        <v>32</v>
      </c>
    </row>
    <row r="4" spans="1:14" ht="7.5" customHeight="1" x14ac:dyDescent="0.25"/>
    <row r="5" spans="1:14" s="6" customFormat="1" ht="15" customHeight="1" x14ac:dyDescent="0.2">
      <c r="A5" s="61" t="s">
        <v>55</v>
      </c>
      <c r="B5" s="61"/>
      <c r="C5" s="62"/>
      <c r="D5" s="62"/>
      <c r="E5" s="62"/>
      <c r="F5" s="61" t="s">
        <v>53</v>
      </c>
      <c r="G5" s="61"/>
      <c r="H5" s="57"/>
      <c r="I5" s="63" t="s">
        <v>57</v>
      </c>
      <c r="J5" s="64"/>
      <c r="K5" s="4" t="s">
        <v>58</v>
      </c>
      <c r="L5" s="5"/>
    </row>
    <row r="6" spans="1:14" s="41" customFormat="1" ht="15" customHeight="1" x14ac:dyDescent="0.25">
      <c r="A6" s="69" t="s">
        <v>59</v>
      </c>
      <c r="B6" s="69"/>
      <c r="C6" s="70"/>
      <c r="D6" s="70"/>
      <c r="E6" s="70"/>
      <c r="F6" s="69" t="s">
        <v>0</v>
      </c>
      <c r="G6" s="69"/>
      <c r="H6" s="58"/>
      <c r="I6" s="71" t="s">
        <v>64</v>
      </c>
      <c r="J6" s="72"/>
      <c r="K6" s="39" t="s">
        <v>62</v>
      </c>
      <c r="L6" s="40"/>
    </row>
    <row r="7" spans="1:14" s="6" customFormat="1" ht="12.75" x14ac:dyDescent="0.2">
      <c r="A7" s="61" t="s">
        <v>54</v>
      </c>
      <c r="B7" s="61"/>
      <c r="C7" s="62"/>
      <c r="D7" s="62"/>
      <c r="E7" s="62"/>
      <c r="F7" s="61" t="s">
        <v>63</v>
      </c>
      <c r="G7" s="61"/>
      <c r="H7" s="57"/>
      <c r="I7" s="63"/>
      <c r="J7" s="64"/>
      <c r="K7" s="4" t="s">
        <v>60</v>
      </c>
      <c r="L7" s="5"/>
    </row>
    <row r="8" spans="1:14" s="6" customFormat="1" ht="12.75" x14ac:dyDescent="0.2">
      <c r="A8" s="61" t="s">
        <v>56</v>
      </c>
      <c r="B8" s="61"/>
      <c r="C8" s="62"/>
      <c r="D8" s="62"/>
      <c r="E8" s="62"/>
      <c r="F8" s="61" t="s">
        <v>63</v>
      </c>
      <c r="G8" s="61"/>
      <c r="H8" s="57"/>
      <c r="I8" s="63"/>
      <c r="J8" s="64"/>
      <c r="K8" s="4" t="s">
        <v>61</v>
      </c>
      <c r="L8" s="5"/>
    </row>
    <row r="9" spans="1:14" s="6" customFormat="1" ht="15" customHeight="1" x14ac:dyDescent="0.2">
      <c r="A9" s="8"/>
      <c r="B9" s="8"/>
      <c r="E9" s="27"/>
      <c r="H9" s="7"/>
      <c r="I9" s="7"/>
      <c r="J9" s="7"/>
    </row>
    <row r="10" spans="1:14" s="6" customFormat="1" ht="12.75" customHeight="1" x14ac:dyDescent="0.2">
      <c r="A10" s="65" t="s">
        <v>115</v>
      </c>
      <c r="B10" s="65"/>
      <c r="C10" s="66" t="s">
        <v>2</v>
      </c>
      <c r="D10" s="66"/>
      <c r="E10" s="66"/>
      <c r="F10" s="66"/>
      <c r="G10" s="21"/>
      <c r="H10" s="22"/>
      <c r="I10" s="21" t="s">
        <v>28</v>
      </c>
      <c r="J10" s="21" t="s">
        <v>29</v>
      </c>
      <c r="K10" s="21" t="s">
        <v>30</v>
      </c>
      <c r="L10" s="18" t="s">
        <v>3</v>
      </c>
    </row>
    <row r="11" spans="1:14" s="6" customFormat="1" ht="12.75" customHeight="1" x14ac:dyDescent="0.2">
      <c r="A11" s="67"/>
      <c r="B11" s="68"/>
      <c r="C11" s="68"/>
      <c r="D11" s="68"/>
      <c r="E11" s="68"/>
      <c r="F11" s="68"/>
      <c r="G11" s="23" t="s">
        <v>117</v>
      </c>
      <c r="H11" s="22" t="s">
        <v>116</v>
      </c>
      <c r="I11" s="23"/>
      <c r="J11" s="23"/>
      <c r="K11" s="21"/>
      <c r="L11" s="18"/>
    </row>
    <row r="12" spans="1:14" s="6" customFormat="1" ht="58.5" customHeight="1" x14ac:dyDescent="0.2">
      <c r="A12" s="81" t="s">
        <v>1</v>
      </c>
      <c r="B12" s="82"/>
      <c r="C12" s="87" t="s">
        <v>65</v>
      </c>
      <c r="D12" s="87"/>
      <c r="E12" s="87"/>
      <c r="F12" s="88"/>
      <c r="G12" s="53">
        <f>((100*H12)/($H$12+$H$13+$H$14+$H$15+$H$16+$H$17+$H$18+$H$19+$H$20))*(14.3/100)</f>
        <v>2.5025000000000004</v>
      </c>
      <c r="H12" s="54">
        <v>7</v>
      </c>
      <c r="I12" s="40" t="s">
        <v>118</v>
      </c>
      <c r="J12" s="40"/>
      <c r="K12" s="16"/>
      <c r="L12" s="19"/>
      <c r="M12" s="9"/>
      <c r="N12" s="10"/>
    </row>
    <row r="13" spans="1:14" s="6" customFormat="1" ht="12.75" x14ac:dyDescent="0.2">
      <c r="A13" s="83"/>
      <c r="B13" s="84"/>
      <c r="C13" s="87" t="s">
        <v>4</v>
      </c>
      <c r="D13" s="87"/>
      <c r="E13" s="87"/>
      <c r="F13" s="88"/>
      <c r="G13" s="53">
        <f t="shared" ref="G13:G20" si="0">((100*H13)/($H$12+$H$13+$H$14+$H$15+$H$16+$H$17+$H$18+$H$19+$H$20))*(14.3/100)</f>
        <v>1.4300000000000002</v>
      </c>
      <c r="H13" s="54">
        <v>4</v>
      </c>
      <c r="I13" s="40" t="s">
        <v>118</v>
      </c>
      <c r="J13" s="40"/>
      <c r="K13" s="24"/>
      <c r="L13" s="19"/>
      <c r="M13" s="9"/>
      <c r="N13" s="10"/>
    </row>
    <row r="14" spans="1:14" s="6" customFormat="1" ht="12.75" x14ac:dyDescent="0.2">
      <c r="A14" s="83"/>
      <c r="B14" s="84"/>
      <c r="C14" s="87" t="s">
        <v>5</v>
      </c>
      <c r="D14" s="87"/>
      <c r="E14" s="87"/>
      <c r="F14" s="88"/>
      <c r="G14" s="53">
        <f t="shared" si="0"/>
        <v>1.4300000000000002</v>
      </c>
      <c r="H14" s="54">
        <v>4</v>
      </c>
      <c r="I14" s="32" t="s">
        <v>118</v>
      </c>
      <c r="J14" s="32"/>
      <c r="K14" s="11"/>
      <c r="L14" s="15"/>
      <c r="M14" s="12"/>
      <c r="N14" s="10"/>
    </row>
    <row r="15" spans="1:14" s="6" customFormat="1" ht="12.75" x14ac:dyDescent="0.2">
      <c r="A15" s="85"/>
      <c r="B15" s="86"/>
      <c r="C15" s="87" t="s">
        <v>6</v>
      </c>
      <c r="D15" s="87"/>
      <c r="E15" s="87"/>
      <c r="F15" s="88"/>
      <c r="G15" s="53">
        <f t="shared" si="0"/>
        <v>1.4300000000000002</v>
      </c>
      <c r="H15" s="54">
        <v>4</v>
      </c>
      <c r="I15" s="32" t="s">
        <v>118</v>
      </c>
      <c r="J15" s="32"/>
      <c r="K15" s="13"/>
      <c r="L15" s="15"/>
      <c r="N15" s="10"/>
    </row>
    <row r="16" spans="1:14" s="6" customFormat="1" ht="12.75" x14ac:dyDescent="0.2">
      <c r="A16" s="89" t="s">
        <v>7</v>
      </c>
      <c r="B16" s="89"/>
      <c r="C16" s="87" t="s">
        <v>8</v>
      </c>
      <c r="D16" s="87"/>
      <c r="E16" s="87"/>
      <c r="F16" s="88"/>
      <c r="G16" s="53">
        <f t="shared" si="0"/>
        <v>1.4300000000000002</v>
      </c>
      <c r="H16" s="54">
        <v>4</v>
      </c>
      <c r="I16" s="32" t="s">
        <v>118</v>
      </c>
      <c r="J16" s="32"/>
      <c r="K16" s="13"/>
      <c r="L16" s="15"/>
      <c r="N16" s="10"/>
    </row>
    <row r="17" spans="1:14" s="6" customFormat="1" ht="12.75" x14ac:dyDescent="0.2">
      <c r="A17" s="89"/>
      <c r="B17" s="89"/>
      <c r="C17" s="87" t="s">
        <v>9</v>
      </c>
      <c r="D17" s="87"/>
      <c r="E17" s="87"/>
      <c r="F17" s="88"/>
      <c r="G17" s="53">
        <f t="shared" si="0"/>
        <v>1.7875000000000001</v>
      </c>
      <c r="H17" s="54">
        <v>5</v>
      </c>
      <c r="I17" s="32" t="s">
        <v>118</v>
      </c>
      <c r="J17" s="32"/>
      <c r="K17" s="13"/>
      <c r="L17" s="15"/>
      <c r="M17" s="14"/>
      <c r="N17" s="10"/>
    </row>
    <row r="18" spans="1:14" s="6" customFormat="1" ht="12.75" x14ac:dyDescent="0.2">
      <c r="A18" s="73" t="s">
        <v>35</v>
      </c>
      <c r="B18" s="73"/>
      <c r="C18" s="74" t="s">
        <v>15</v>
      </c>
      <c r="D18" s="74"/>
      <c r="E18" s="74"/>
      <c r="F18" s="75"/>
      <c r="G18" s="53">
        <f t="shared" si="0"/>
        <v>1.4300000000000002</v>
      </c>
      <c r="H18" s="55">
        <v>4</v>
      </c>
      <c r="I18" s="32" t="s">
        <v>118</v>
      </c>
      <c r="J18" s="32"/>
      <c r="K18" s="11"/>
      <c r="L18" s="13"/>
      <c r="N18" s="10"/>
    </row>
    <row r="19" spans="1:14" s="6" customFormat="1" ht="12.75" x14ac:dyDescent="0.2">
      <c r="A19" s="73"/>
      <c r="B19" s="73"/>
      <c r="C19" s="74" t="s">
        <v>16</v>
      </c>
      <c r="D19" s="74"/>
      <c r="E19" s="74"/>
      <c r="F19" s="75"/>
      <c r="G19" s="53">
        <f t="shared" si="0"/>
        <v>1.4300000000000002</v>
      </c>
      <c r="H19" s="55">
        <v>4</v>
      </c>
      <c r="I19" s="32" t="s">
        <v>118</v>
      </c>
      <c r="J19" s="32"/>
      <c r="K19" s="11"/>
      <c r="L19" s="13"/>
      <c r="N19" s="10"/>
    </row>
    <row r="20" spans="1:14" s="6" customFormat="1" ht="25.5" customHeight="1" x14ac:dyDescent="0.2">
      <c r="A20" s="73"/>
      <c r="B20" s="73"/>
      <c r="C20" s="74" t="s">
        <v>17</v>
      </c>
      <c r="D20" s="74"/>
      <c r="E20" s="74"/>
      <c r="F20" s="75"/>
      <c r="G20" s="53">
        <f t="shared" si="0"/>
        <v>1.4300000000000002</v>
      </c>
      <c r="H20" s="55">
        <v>4</v>
      </c>
      <c r="I20" s="32" t="s">
        <v>118</v>
      </c>
      <c r="J20" s="32"/>
      <c r="K20" s="11"/>
      <c r="L20" s="11"/>
      <c r="N20" s="10"/>
    </row>
    <row r="21" spans="1:14" s="6" customFormat="1" ht="12.75" x14ac:dyDescent="0.2">
      <c r="A21" s="76"/>
      <c r="B21" s="77"/>
      <c r="C21" s="77"/>
      <c r="D21" s="77"/>
      <c r="E21" s="77"/>
      <c r="F21" s="77"/>
      <c r="G21" s="26"/>
      <c r="H21" s="29"/>
      <c r="I21" s="16"/>
      <c r="J21" s="42">
        <f>(IF(I12="X",G12))+(IF(I13="X",G13))+(IF(I14="X",G14))+(IF(I15="X",G15))+(IF(I16="X",G16))+(IF(I17="X",G17))+(IF(I18="X",G18))+(IF(I19="X",G19))+(IF(I20="X",G20))</f>
        <v>14.299999999999999</v>
      </c>
      <c r="K21" s="11"/>
      <c r="L21" s="11"/>
      <c r="N21" s="10"/>
    </row>
    <row r="22" spans="1:14" s="6" customFormat="1" ht="12.75" x14ac:dyDescent="0.2">
      <c r="A22" s="78" t="s">
        <v>36</v>
      </c>
      <c r="B22" s="78"/>
      <c r="C22" s="79" t="s">
        <v>66</v>
      </c>
      <c r="D22" s="79"/>
      <c r="E22" s="79"/>
      <c r="F22" s="80"/>
      <c r="G22" s="43">
        <f>((100*H22)/($H$22+$H$23+$H$24+$H$25+$H$26+$H$27+$H$28+$H$29+$H$30+$H$31+$H$32+$H$33+$H$34+$H$35+$H$36+$H$37+$H$38+$H$39+$H$40+$H$41+$H$42+$H$43+$H$44+$H$45))*(14.3/100)</f>
        <v>0.72711864406779669</v>
      </c>
      <c r="H22" s="30">
        <v>3</v>
      </c>
      <c r="I22" s="44" t="s">
        <v>118</v>
      </c>
      <c r="J22" s="28"/>
      <c r="K22" s="11"/>
      <c r="L22" s="13"/>
      <c r="N22" s="10"/>
    </row>
    <row r="23" spans="1:14" s="6" customFormat="1" ht="12.75" x14ac:dyDescent="0.2">
      <c r="A23" s="78"/>
      <c r="B23" s="78"/>
      <c r="C23" s="79" t="s">
        <v>67</v>
      </c>
      <c r="D23" s="79"/>
      <c r="E23" s="79"/>
      <c r="F23" s="80"/>
      <c r="G23" s="43">
        <f t="shared" ref="G23:G45" si="1">((100*H23)/($H$22+$H$23+$H$24+$H$25+$H$26+$H$27+$H$28+$H$29+$H$30+$H$31+$H$32+$H$33+$H$34+$H$35+$H$36+$H$37+$H$38+$H$39+$H$40+$H$41+$H$42+$H$43+$H$44+$H$45))*(14.3/100)</f>
        <v>0.72711864406779669</v>
      </c>
      <c r="H23" s="30">
        <v>3</v>
      </c>
      <c r="I23" s="32" t="s">
        <v>118</v>
      </c>
      <c r="J23" s="16"/>
      <c r="K23" s="19"/>
      <c r="L23" s="13"/>
      <c r="N23" s="10"/>
    </row>
    <row r="24" spans="1:14" s="6" customFormat="1" ht="12.75" x14ac:dyDescent="0.2">
      <c r="A24" s="78" t="s">
        <v>37</v>
      </c>
      <c r="B24" s="78"/>
      <c r="C24" s="79" t="s">
        <v>68</v>
      </c>
      <c r="D24" s="79"/>
      <c r="E24" s="79"/>
      <c r="F24" s="80"/>
      <c r="G24" s="43">
        <f t="shared" si="1"/>
        <v>0.72711864406779669</v>
      </c>
      <c r="H24" s="30">
        <v>3</v>
      </c>
      <c r="I24" s="32" t="s">
        <v>118</v>
      </c>
      <c r="J24" s="16"/>
      <c r="K24" s="19"/>
      <c r="L24" s="13"/>
      <c r="N24" s="10"/>
    </row>
    <row r="25" spans="1:14" s="6" customFormat="1" ht="12.75" x14ac:dyDescent="0.2">
      <c r="A25" s="78" t="s">
        <v>38</v>
      </c>
      <c r="B25" s="78"/>
      <c r="C25" s="79" t="s">
        <v>69</v>
      </c>
      <c r="D25" s="79"/>
      <c r="E25" s="79"/>
      <c r="F25" s="80"/>
      <c r="G25" s="43">
        <f t="shared" si="1"/>
        <v>0.48474576271186443</v>
      </c>
      <c r="H25" s="30">
        <v>2</v>
      </c>
      <c r="I25" s="32" t="s">
        <v>118</v>
      </c>
      <c r="J25" s="16"/>
      <c r="K25" s="11"/>
      <c r="L25" s="13"/>
      <c r="N25" s="10"/>
    </row>
    <row r="26" spans="1:14" s="6" customFormat="1" ht="12.75" x14ac:dyDescent="0.2">
      <c r="A26" s="78"/>
      <c r="B26" s="78"/>
      <c r="C26" s="79" t="s">
        <v>70</v>
      </c>
      <c r="D26" s="79"/>
      <c r="E26" s="79"/>
      <c r="F26" s="80"/>
      <c r="G26" s="43">
        <f t="shared" si="1"/>
        <v>0.48474576271186443</v>
      </c>
      <c r="H26" s="30">
        <v>2</v>
      </c>
      <c r="I26" s="32" t="s">
        <v>118</v>
      </c>
      <c r="J26" s="16"/>
      <c r="K26" s="11"/>
      <c r="L26" s="13"/>
      <c r="N26" s="10"/>
    </row>
    <row r="27" spans="1:14" s="6" customFormat="1" ht="12.75" x14ac:dyDescent="0.2">
      <c r="A27" s="78" t="s">
        <v>39</v>
      </c>
      <c r="B27" s="78"/>
      <c r="C27" s="79" t="s">
        <v>71</v>
      </c>
      <c r="D27" s="79"/>
      <c r="E27" s="79"/>
      <c r="F27" s="80"/>
      <c r="G27" s="43">
        <f t="shared" si="1"/>
        <v>0.72711864406779669</v>
      </c>
      <c r="H27" s="30">
        <v>3</v>
      </c>
      <c r="I27" s="32" t="s">
        <v>118</v>
      </c>
      <c r="J27" s="16"/>
      <c r="K27" s="11"/>
      <c r="L27" s="13"/>
      <c r="N27" s="10"/>
    </row>
    <row r="28" spans="1:14" s="6" customFormat="1" ht="12.75" x14ac:dyDescent="0.2">
      <c r="A28" s="78" t="s">
        <v>40</v>
      </c>
      <c r="B28" s="78"/>
      <c r="C28" s="79" t="s">
        <v>72</v>
      </c>
      <c r="D28" s="79"/>
      <c r="E28" s="79"/>
      <c r="F28" s="80"/>
      <c r="G28" s="43">
        <f t="shared" si="1"/>
        <v>0.72711864406779669</v>
      </c>
      <c r="H28" s="30">
        <v>3</v>
      </c>
      <c r="I28" s="32" t="s">
        <v>118</v>
      </c>
      <c r="J28" s="16"/>
      <c r="K28" s="11"/>
      <c r="L28" s="13"/>
      <c r="N28" s="10"/>
    </row>
    <row r="29" spans="1:14" s="6" customFormat="1" ht="12.75" x14ac:dyDescent="0.2">
      <c r="A29" s="78" t="s">
        <v>41</v>
      </c>
      <c r="B29" s="78"/>
      <c r="C29" s="79" t="s">
        <v>73</v>
      </c>
      <c r="D29" s="79"/>
      <c r="E29" s="79"/>
      <c r="F29" s="80"/>
      <c r="G29" s="43">
        <f t="shared" si="1"/>
        <v>0.72711864406779669</v>
      </c>
      <c r="H29" s="30">
        <v>3</v>
      </c>
      <c r="I29" s="32" t="s">
        <v>118</v>
      </c>
      <c r="J29" s="16"/>
      <c r="K29" s="11"/>
      <c r="L29" s="13"/>
      <c r="N29" s="10"/>
    </row>
    <row r="30" spans="1:14" s="6" customFormat="1" ht="12.75" x14ac:dyDescent="0.2">
      <c r="A30" s="78"/>
      <c r="B30" s="78"/>
      <c r="C30" s="79" t="s">
        <v>74</v>
      </c>
      <c r="D30" s="79"/>
      <c r="E30" s="79"/>
      <c r="F30" s="80"/>
      <c r="G30" s="43">
        <f t="shared" si="1"/>
        <v>0.72711864406779669</v>
      </c>
      <c r="H30" s="30">
        <v>3</v>
      </c>
      <c r="I30" s="32" t="s">
        <v>118</v>
      </c>
      <c r="J30" s="16"/>
      <c r="K30" s="11"/>
      <c r="L30" s="13"/>
      <c r="N30" s="10"/>
    </row>
    <row r="31" spans="1:14" s="6" customFormat="1" ht="12.75" x14ac:dyDescent="0.2">
      <c r="A31" s="78" t="s">
        <v>42</v>
      </c>
      <c r="B31" s="78"/>
      <c r="C31" s="79" t="s">
        <v>75</v>
      </c>
      <c r="D31" s="79"/>
      <c r="E31" s="79"/>
      <c r="F31" s="80"/>
      <c r="G31" s="43">
        <f t="shared" si="1"/>
        <v>0.24237288135593221</v>
      </c>
      <c r="H31" s="30">
        <v>1</v>
      </c>
      <c r="I31" s="45" t="s">
        <v>118</v>
      </c>
      <c r="J31" s="16"/>
      <c r="K31" s="11"/>
      <c r="L31" s="13"/>
      <c r="N31" s="10"/>
    </row>
    <row r="32" spans="1:14" s="6" customFormat="1" ht="12.75" x14ac:dyDescent="0.2">
      <c r="A32" s="78"/>
      <c r="B32" s="78"/>
      <c r="C32" s="79" t="s">
        <v>76</v>
      </c>
      <c r="D32" s="79"/>
      <c r="E32" s="79"/>
      <c r="F32" s="80"/>
      <c r="G32" s="43">
        <f t="shared" si="1"/>
        <v>0.24237288135593221</v>
      </c>
      <c r="H32" s="30">
        <v>1</v>
      </c>
      <c r="I32" s="32" t="s">
        <v>118</v>
      </c>
      <c r="J32" s="16"/>
      <c r="K32" s="11"/>
      <c r="L32" s="13"/>
      <c r="N32" s="10"/>
    </row>
    <row r="33" spans="1:14" s="6" customFormat="1" ht="12.75" x14ac:dyDescent="0.2">
      <c r="A33" s="78" t="s">
        <v>43</v>
      </c>
      <c r="B33" s="78"/>
      <c r="C33" s="79" t="s">
        <v>77</v>
      </c>
      <c r="D33" s="79"/>
      <c r="E33" s="79"/>
      <c r="F33" s="80"/>
      <c r="G33" s="43">
        <f t="shared" si="1"/>
        <v>0.48474576271186443</v>
      </c>
      <c r="H33" s="30">
        <v>2</v>
      </c>
      <c r="I33" s="32" t="s">
        <v>118</v>
      </c>
      <c r="J33" s="16"/>
      <c r="K33" s="11"/>
      <c r="L33" s="13"/>
      <c r="N33" s="10"/>
    </row>
    <row r="34" spans="1:14" s="6" customFormat="1" ht="12.75" x14ac:dyDescent="0.2">
      <c r="A34" s="78"/>
      <c r="B34" s="78"/>
      <c r="C34" s="79" t="s">
        <v>78</v>
      </c>
      <c r="D34" s="79"/>
      <c r="E34" s="79"/>
      <c r="F34" s="80"/>
      <c r="G34" s="43">
        <f t="shared" si="1"/>
        <v>0.48474576271186443</v>
      </c>
      <c r="H34" s="30">
        <v>2</v>
      </c>
      <c r="I34" s="32" t="s">
        <v>118</v>
      </c>
      <c r="J34" s="16"/>
      <c r="K34" s="11"/>
      <c r="L34" s="13"/>
      <c r="N34" s="10"/>
    </row>
    <row r="35" spans="1:14" s="6" customFormat="1" ht="25.5" customHeight="1" x14ac:dyDescent="0.2">
      <c r="A35" s="78"/>
      <c r="B35" s="78"/>
      <c r="C35" s="79" t="s">
        <v>79</v>
      </c>
      <c r="D35" s="79"/>
      <c r="E35" s="79"/>
      <c r="F35" s="80"/>
      <c r="G35" s="43">
        <f t="shared" si="1"/>
        <v>0.72711864406779669</v>
      </c>
      <c r="H35" s="30">
        <v>3</v>
      </c>
      <c r="I35" s="32" t="s">
        <v>118</v>
      </c>
      <c r="J35" s="16"/>
      <c r="K35" s="11"/>
      <c r="L35" s="13"/>
      <c r="N35" s="10"/>
    </row>
    <row r="36" spans="1:14" s="6" customFormat="1" ht="25.5" customHeight="1" x14ac:dyDescent="0.2">
      <c r="A36" s="78" t="s">
        <v>44</v>
      </c>
      <c r="B36" s="78"/>
      <c r="C36" s="79" t="s">
        <v>18</v>
      </c>
      <c r="D36" s="79"/>
      <c r="E36" s="79"/>
      <c r="F36" s="80"/>
      <c r="G36" s="43">
        <f t="shared" si="1"/>
        <v>0.72711864406779669</v>
      </c>
      <c r="H36" s="30">
        <v>3</v>
      </c>
      <c r="I36" s="32" t="s">
        <v>118</v>
      </c>
      <c r="J36" s="16"/>
      <c r="K36" s="11"/>
      <c r="L36" s="13"/>
      <c r="N36" s="10"/>
    </row>
    <row r="37" spans="1:14" s="6" customFormat="1" ht="25.5" customHeight="1" x14ac:dyDescent="0.2">
      <c r="A37" s="78"/>
      <c r="B37" s="78"/>
      <c r="C37" s="79" t="s">
        <v>19</v>
      </c>
      <c r="D37" s="79"/>
      <c r="E37" s="79"/>
      <c r="F37" s="80"/>
      <c r="G37" s="43">
        <f t="shared" si="1"/>
        <v>0.72711864406779669</v>
      </c>
      <c r="H37" s="30">
        <v>3</v>
      </c>
      <c r="I37" s="32" t="s">
        <v>118</v>
      </c>
      <c r="J37" s="16"/>
      <c r="K37" s="11"/>
      <c r="L37" s="13"/>
      <c r="N37" s="10"/>
    </row>
    <row r="38" spans="1:14" s="6" customFormat="1" ht="12.75" x14ac:dyDescent="0.2">
      <c r="A38" s="78" t="s">
        <v>45</v>
      </c>
      <c r="B38" s="78"/>
      <c r="C38" s="79" t="s">
        <v>20</v>
      </c>
      <c r="D38" s="79"/>
      <c r="E38" s="79"/>
      <c r="F38" s="80"/>
      <c r="G38" s="43">
        <f t="shared" si="1"/>
        <v>0.48474576271186443</v>
      </c>
      <c r="H38" s="30">
        <v>2</v>
      </c>
      <c r="I38" s="32" t="s">
        <v>118</v>
      </c>
      <c r="J38" s="16"/>
      <c r="K38" s="11"/>
      <c r="L38" s="13"/>
      <c r="N38" s="10"/>
    </row>
    <row r="39" spans="1:14" s="6" customFormat="1" ht="12.75" x14ac:dyDescent="0.2">
      <c r="A39" s="78"/>
      <c r="B39" s="78"/>
      <c r="C39" s="79" t="s">
        <v>21</v>
      </c>
      <c r="D39" s="79"/>
      <c r="E39" s="79"/>
      <c r="F39" s="80"/>
      <c r="G39" s="43">
        <f t="shared" si="1"/>
        <v>0.48474576271186443</v>
      </c>
      <c r="H39" s="30">
        <v>2</v>
      </c>
      <c r="I39" s="32" t="s">
        <v>118</v>
      </c>
      <c r="J39" s="16"/>
      <c r="K39" s="11"/>
      <c r="L39" s="13"/>
      <c r="N39" s="10"/>
    </row>
    <row r="40" spans="1:14" s="6" customFormat="1" ht="25.5" customHeight="1" x14ac:dyDescent="0.2">
      <c r="A40" s="78" t="s">
        <v>46</v>
      </c>
      <c r="B40" s="78"/>
      <c r="C40" s="79" t="s">
        <v>22</v>
      </c>
      <c r="D40" s="79"/>
      <c r="E40" s="79"/>
      <c r="F40" s="80"/>
      <c r="G40" s="43">
        <f t="shared" si="1"/>
        <v>0.48474576271186443</v>
      </c>
      <c r="H40" s="30">
        <v>2</v>
      </c>
      <c r="I40" s="32" t="s">
        <v>118</v>
      </c>
      <c r="J40" s="16"/>
      <c r="K40" s="11"/>
      <c r="L40" s="11"/>
      <c r="N40" s="10"/>
    </row>
    <row r="41" spans="1:14" s="6" customFormat="1" ht="12.75" x14ac:dyDescent="0.2">
      <c r="A41" s="78" t="s">
        <v>47</v>
      </c>
      <c r="B41" s="78"/>
      <c r="C41" s="79" t="s">
        <v>23</v>
      </c>
      <c r="D41" s="79"/>
      <c r="E41" s="79"/>
      <c r="F41" s="80"/>
      <c r="G41" s="43">
        <f t="shared" si="1"/>
        <v>0.48474576271186443</v>
      </c>
      <c r="H41" s="30">
        <v>2</v>
      </c>
      <c r="I41" s="32" t="s">
        <v>118</v>
      </c>
      <c r="J41" s="16"/>
      <c r="K41" s="11"/>
      <c r="L41" s="13"/>
      <c r="N41" s="10"/>
    </row>
    <row r="42" spans="1:14" s="6" customFormat="1" ht="25.5" customHeight="1" x14ac:dyDescent="0.2">
      <c r="A42" s="78"/>
      <c r="B42" s="78"/>
      <c r="C42" s="79" t="s">
        <v>24</v>
      </c>
      <c r="D42" s="79"/>
      <c r="E42" s="79"/>
      <c r="F42" s="80"/>
      <c r="G42" s="43">
        <f t="shared" si="1"/>
        <v>0.48474576271186443</v>
      </c>
      <c r="H42" s="30">
        <v>2</v>
      </c>
      <c r="I42" s="32" t="s">
        <v>118</v>
      </c>
      <c r="J42" s="16"/>
      <c r="K42" s="11"/>
      <c r="L42" s="13"/>
      <c r="N42" s="10"/>
    </row>
    <row r="43" spans="1:14" s="6" customFormat="1" ht="12.75" x14ac:dyDescent="0.2">
      <c r="A43" s="78" t="s">
        <v>48</v>
      </c>
      <c r="B43" s="78"/>
      <c r="C43" s="79" t="s">
        <v>25</v>
      </c>
      <c r="D43" s="79"/>
      <c r="E43" s="79"/>
      <c r="F43" s="80"/>
      <c r="G43" s="43">
        <f t="shared" si="1"/>
        <v>0.72711864406779669</v>
      </c>
      <c r="H43" s="30">
        <v>3</v>
      </c>
      <c r="I43" s="32" t="s">
        <v>118</v>
      </c>
      <c r="J43" s="16"/>
      <c r="K43" s="11"/>
      <c r="L43" s="11"/>
      <c r="N43" s="10"/>
    </row>
    <row r="44" spans="1:14" s="6" customFormat="1" ht="12.75" x14ac:dyDescent="0.2">
      <c r="A44" s="78"/>
      <c r="B44" s="78"/>
      <c r="C44" s="79" t="s">
        <v>26</v>
      </c>
      <c r="D44" s="79"/>
      <c r="E44" s="79"/>
      <c r="F44" s="80"/>
      <c r="G44" s="43">
        <f t="shared" si="1"/>
        <v>0.72711864406779669</v>
      </c>
      <c r="H44" s="30">
        <v>3</v>
      </c>
      <c r="I44" s="32" t="s">
        <v>118</v>
      </c>
      <c r="J44" s="16"/>
      <c r="K44" s="11"/>
      <c r="L44" s="13"/>
      <c r="N44" s="10"/>
    </row>
    <row r="45" spans="1:14" s="6" customFormat="1" ht="12.75" x14ac:dyDescent="0.2">
      <c r="A45" s="78"/>
      <c r="B45" s="78"/>
      <c r="C45" s="79" t="s">
        <v>27</v>
      </c>
      <c r="D45" s="79"/>
      <c r="E45" s="79"/>
      <c r="F45" s="80"/>
      <c r="G45" s="43">
        <f t="shared" si="1"/>
        <v>0.72711864406779669</v>
      </c>
      <c r="H45" s="30">
        <v>3</v>
      </c>
      <c r="I45" s="32" t="s">
        <v>118</v>
      </c>
      <c r="K45" s="11"/>
      <c r="L45" s="13"/>
      <c r="N45" s="10"/>
    </row>
    <row r="46" spans="1:14" s="6" customFormat="1" ht="12.75" x14ac:dyDescent="0.2">
      <c r="A46" s="76"/>
      <c r="B46" s="77"/>
      <c r="C46" s="77"/>
      <c r="D46" s="77"/>
      <c r="E46" s="77"/>
      <c r="F46" s="77"/>
      <c r="G46" s="37"/>
      <c r="H46" s="38"/>
      <c r="I46" s="16"/>
      <c r="J46" s="42">
        <f>(IF(I22="X",G22))+(IF(I23="X",G23))+(IF(I24="X",G24))+(IF(I25="X",G25))+(IF(I26="X",G26))+(IF(I27="X",G27))+(IF(I28="X",G28))+(IF(I29="X",G29))+(IF(I30="X",G30)+(IF(I31="X",G31)+(IF(I32="X",G32)+(IF(I33="X",G33)+(IF(I34="X",G34)+(IF(I35="X",G35)+(IF(I36="X",G36)+(IF(I37="X",G37)+(IF(I38="X",G38)+(IF(I39="X",G39)+(IF(I40="X",G40)+(IF(I41="X",G41)+(IF(I42="X",G42)+(IF(I43="X",G43)+(IF(I44="X",G44)+(IF(I45="X",G45)))))))))))))))))</f>
        <v>14.3</v>
      </c>
      <c r="K46" s="11"/>
      <c r="L46" s="13"/>
      <c r="N46" s="10"/>
    </row>
    <row r="47" spans="1:14" s="6" customFormat="1" ht="12.75" x14ac:dyDescent="0.2">
      <c r="A47" s="90" t="s">
        <v>49</v>
      </c>
      <c r="B47" s="90"/>
      <c r="C47" s="91" t="s">
        <v>80</v>
      </c>
      <c r="D47" s="91"/>
      <c r="E47" s="91"/>
      <c r="F47" s="92"/>
      <c r="G47" s="46">
        <f>((100*H47)/($H$56+$H$55+$H$54+$H$53+$H$52+$H$51+$H$50+$H$49+$H$48+$H$47))*(14.3/100)</f>
        <v>1.1916666666666669</v>
      </c>
      <c r="H47" s="33">
        <v>2</v>
      </c>
      <c r="I47" s="16" t="s">
        <v>118</v>
      </c>
      <c r="J47" s="16"/>
      <c r="K47" s="11"/>
      <c r="L47" s="11"/>
      <c r="N47" s="10"/>
    </row>
    <row r="48" spans="1:14" s="6" customFormat="1" ht="12.75" x14ac:dyDescent="0.2">
      <c r="A48" s="90"/>
      <c r="B48" s="90"/>
      <c r="C48" s="91" t="s">
        <v>81</v>
      </c>
      <c r="D48" s="91"/>
      <c r="E48" s="91"/>
      <c r="F48" s="92"/>
      <c r="G48" s="46">
        <f t="shared" ref="G48:G56" si="2">((100*H48)/($H$56+$H$55+$H$54+$H$53+$H$52+$H$51+$H$50+$H$49+$H$48+$H$47))*(14.3/100)</f>
        <v>1.7875000000000001</v>
      </c>
      <c r="H48" s="33">
        <v>3</v>
      </c>
      <c r="I48" s="16" t="s">
        <v>118</v>
      </c>
      <c r="J48" s="16"/>
      <c r="K48" s="11"/>
      <c r="L48" s="13"/>
      <c r="N48" s="10"/>
    </row>
    <row r="49" spans="1:14" s="6" customFormat="1" ht="12.75" x14ac:dyDescent="0.2">
      <c r="A49" s="90"/>
      <c r="B49" s="90"/>
      <c r="C49" s="91" t="s">
        <v>82</v>
      </c>
      <c r="D49" s="91"/>
      <c r="E49" s="91"/>
      <c r="F49" s="92"/>
      <c r="G49" s="46">
        <f t="shared" si="2"/>
        <v>1.7875000000000001</v>
      </c>
      <c r="H49" s="33">
        <v>3</v>
      </c>
      <c r="I49" s="16" t="s">
        <v>118</v>
      </c>
      <c r="J49" s="16"/>
      <c r="K49" s="11"/>
      <c r="L49" s="11"/>
      <c r="N49" s="10"/>
    </row>
    <row r="50" spans="1:14" s="6" customFormat="1" ht="12.75" x14ac:dyDescent="0.2">
      <c r="A50" s="93" t="s">
        <v>10</v>
      </c>
      <c r="B50" s="93"/>
      <c r="C50" s="91" t="s">
        <v>83</v>
      </c>
      <c r="D50" s="91"/>
      <c r="E50" s="91"/>
      <c r="F50" s="92"/>
      <c r="G50" s="46">
        <f t="shared" si="2"/>
        <v>1.1916666666666669</v>
      </c>
      <c r="H50" s="33">
        <v>2</v>
      </c>
      <c r="I50" s="16" t="s">
        <v>118</v>
      </c>
      <c r="J50" s="16"/>
      <c r="K50" s="15"/>
      <c r="L50" s="15"/>
      <c r="N50" s="10"/>
    </row>
    <row r="51" spans="1:14" s="6" customFormat="1" ht="12.75" x14ac:dyDescent="0.2">
      <c r="A51" s="93"/>
      <c r="B51" s="93"/>
      <c r="C51" s="91" t="s">
        <v>84</v>
      </c>
      <c r="D51" s="91"/>
      <c r="E51" s="91"/>
      <c r="F51" s="92"/>
      <c r="G51" s="46">
        <f t="shared" si="2"/>
        <v>2.3833333333333337</v>
      </c>
      <c r="H51" s="33">
        <v>4</v>
      </c>
      <c r="I51" s="16" t="s">
        <v>118</v>
      </c>
      <c r="J51" s="16"/>
      <c r="K51" s="15"/>
      <c r="L51" s="15"/>
      <c r="N51" s="10"/>
    </row>
    <row r="52" spans="1:14" s="6" customFormat="1" ht="25.5" customHeight="1" x14ac:dyDescent="0.2">
      <c r="A52" s="93"/>
      <c r="B52" s="93"/>
      <c r="C52" s="91" t="s">
        <v>85</v>
      </c>
      <c r="D52" s="91"/>
      <c r="E52" s="91"/>
      <c r="F52" s="92"/>
      <c r="G52" s="46">
        <f t="shared" si="2"/>
        <v>0.59583333333333344</v>
      </c>
      <c r="H52" s="33">
        <v>1</v>
      </c>
      <c r="I52" s="16" t="s">
        <v>118</v>
      </c>
      <c r="J52" s="16"/>
      <c r="K52" s="13"/>
      <c r="L52" s="15"/>
      <c r="N52" s="10"/>
    </row>
    <row r="53" spans="1:14" s="6" customFormat="1" ht="12.75" x14ac:dyDescent="0.2">
      <c r="A53" s="93"/>
      <c r="B53" s="93"/>
      <c r="C53" s="91" t="s">
        <v>86</v>
      </c>
      <c r="D53" s="91"/>
      <c r="E53" s="91"/>
      <c r="F53" s="92"/>
      <c r="G53" s="46">
        <f t="shared" si="2"/>
        <v>1.1916666666666669</v>
      </c>
      <c r="H53" s="33">
        <v>2</v>
      </c>
      <c r="I53" s="16" t="s">
        <v>118</v>
      </c>
      <c r="J53" s="16"/>
      <c r="K53" s="13"/>
      <c r="L53" s="15"/>
      <c r="M53" s="12"/>
      <c r="N53" s="10"/>
    </row>
    <row r="54" spans="1:14" s="6" customFormat="1" ht="12.75" x14ac:dyDescent="0.2">
      <c r="A54" s="93" t="s">
        <v>11</v>
      </c>
      <c r="B54" s="93"/>
      <c r="C54" s="91" t="s">
        <v>87</v>
      </c>
      <c r="D54" s="91"/>
      <c r="E54" s="91"/>
      <c r="F54" s="92"/>
      <c r="G54" s="46">
        <f t="shared" si="2"/>
        <v>1.1916666666666669</v>
      </c>
      <c r="H54" s="33">
        <v>2</v>
      </c>
      <c r="I54" s="16" t="s">
        <v>118</v>
      </c>
      <c r="J54" s="16"/>
      <c r="K54" s="13"/>
      <c r="L54" s="15"/>
      <c r="N54" s="10"/>
    </row>
    <row r="55" spans="1:14" s="6" customFormat="1" ht="12.75" x14ac:dyDescent="0.2">
      <c r="A55" s="93"/>
      <c r="B55" s="93"/>
      <c r="C55" s="91" t="s">
        <v>88</v>
      </c>
      <c r="D55" s="91"/>
      <c r="E55" s="91"/>
      <c r="F55" s="92"/>
      <c r="G55" s="46">
        <f t="shared" si="2"/>
        <v>1.1916666666666669</v>
      </c>
      <c r="H55" s="33">
        <v>2</v>
      </c>
      <c r="I55" s="16" t="s">
        <v>118</v>
      </c>
      <c r="J55" s="16"/>
      <c r="K55" s="13"/>
      <c r="L55" s="15"/>
      <c r="N55" s="10"/>
    </row>
    <row r="56" spans="1:14" s="6" customFormat="1" ht="12.75" x14ac:dyDescent="0.2">
      <c r="A56" s="93"/>
      <c r="B56" s="93"/>
      <c r="C56" s="91" t="s">
        <v>89</v>
      </c>
      <c r="D56" s="91"/>
      <c r="E56" s="91"/>
      <c r="F56" s="92"/>
      <c r="G56" s="46">
        <f t="shared" si="2"/>
        <v>1.7875000000000001</v>
      </c>
      <c r="H56" s="33">
        <v>3</v>
      </c>
      <c r="I56" s="16" t="s">
        <v>118</v>
      </c>
      <c r="J56" s="16"/>
      <c r="K56" s="13"/>
      <c r="L56" s="15"/>
      <c r="M56" s="14"/>
      <c r="N56" s="10"/>
    </row>
    <row r="57" spans="1:14" s="6" customFormat="1" ht="12.75" x14ac:dyDescent="0.2">
      <c r="A57" s="94"/>
      <c r="B57" s="95"/>
      <c r="C57" s="95"/>
      <c r="D57" s="95"/>
      <c r="E57" s="95"/>
      <c r="F57" s="95"/>
      <c r="G57" s="20"/>
      <c r="H57" s="31"/>
      <c r="I57" s="16"/>
      <c r="J57" s="42">
        <f>((IF(I47="X",G47)+(IF(I48="X",G48)+(IF(I49="X",G49)+(IF(I50="X",G50)+(IF(I51="X",G51)+(IF(I52="X",G52)+(IF(I53="X",G53)+(IF(I54="X",G54)+(IF(I55="X",G55)+(IF(I56="X",G56))))))))))))</f>
        <v>14.3</v>
      </c>
      <c r="K57" s="13"/>
      <c r="L57" s="15"/>
      <c r="M57" s="14"/>
      <c r="N57" s="10"/>
    </row>
    <row r="58" spans="1:14" s="6" customFormat="1" ht="12.75" x14ac:dyDescent="0.2">
      <c r="A58" s="96" t="s">
        <v>12</v>
      </c>
      <c r="B58" s="96"/>
      <c r="C58" s="97" t="s">
        <v>90</v>
      </c>
      <c r="D58" s="97"/>
      <c r="E58" s="97"/>
      <c r="F58" s="98"/>
      <c r="G58" s="47">
        <f>((100*H58)/($H$59+$H$60+$H$61+$H$62+$H$63+$H$64+$H$58))*(14.3/100)</f>
        <v>2.6812500000000004</v>
      </c>
      <c r="H58" s="34">
        <v>3</v>
      </c>
      <c r="I58" s="16" t="s">
        <v>118</v>
      </c>
      <c r="J58" s="16"/>
      <c r="K58" s="13"/>
      <c r="L58" s="15"/>
      <c r="M58" s="12"/>
      <c r="N58" s="10"/>
    </row>
    <row r="59" spans="1:14" s="6" customFormat="1" ht="12.75" x14ac:dyDescent="0.2">
      <c r="A59" s="96"/>
      <c r="B59" s="96"/>
      <c r="C59" s="97" t="s">
        <v>91</v>
      </c>
      <c r="D59" s="97"/>
      <c r="E59" s="97"/>
      <c r="F59" s="98"/>
      <c r="G59" s="47">
        <f t="shared" ref="G59:G64" si="3">((100*H59)/($H$59+$H$60+$H$61+$H$62+$H$63+$H$64+$H$58))*(14.3/100)</f>
        <v>2.6812500000000004</v>
      </c>
      <c r="H59" s="34">
        <v>3</v>
      </c>
      <c r="I59" s="16" t="s">
        <v>118</v>
      </c>
      <c r="J59" s="16"/>
      <c r="K59" s="13"/>
      <c r="L59" s="15"/>
    </row>
    <row r="60" spans="1:14" s="6" customFormat="1" ht="12.75" x14ac:dyDescent="0.2">
      <c r="A60" s="96"/>
      <c r="B60" s="96"/>
      <c r="C60" s="97" t="s">
        <v>92</v>
      </c>
      <c r="D60" s="97"/>
      <c r="E60" s="97"/>
      <c r="F60" s="98"/>
      <c r="G60" s="47">
        <f t="shared" si="3"/>
        <v>0.89375000000000004</v>
      </c>
      <c r="H60" s="34">
        <v>1</v>
      </c>
      <c r="I60" s="16" t="s">
        <v>118</v>
      </c>
      <c r="J60" s="16"/>
      <c r="K60" s="13"/>
      <c r="L60" s="15"/>
    </row>
    <row r="61" spans="1:14" s="6" customFormat="1" ht="12.75" x14ac:dyDescent="0.2">
      <c r="A61" s="96"/>
      <c r="B61" s="96"/>
      <c r="C61" s="97" t="s">
        <v>93</v>
      </c>
      <c r="D61" s="97"/>
      <c r="E61" s="97"/>
      <c r="F61" s="98"/>
      <c r="G61" s="47">
        <f t="shared" si="3"/>
        <v>1.7875000000000001</v>
      </c>
      <c r="H61" s="34">
        <v>2</v>
      </c>
      <c r="I61" s="16" t="s">
        <v>118</v>
      </c>
      <c r="J61" s="16"/>
      <c r="K61" s="13"/>
      <c r="L61" s="15"/>
    </row>
    <row r="62" spans="1:14" s="6" customFormat="1" ht="12.75" x14ac:dyDescent="0.2">
      <c r="A62" s="96"/>
      <c r="B62" s="96"/>
      <c r="C62" s="97" t="s">
        <v>94</v>
      </c>
      <c r="D62" s="97"/>
      <c r="E62" s="97"/>
      <c r="F62" s="98"/>
      <c r="G62" s="47">
        <f t="shared" si="3"/>
        <v>1.7875000000000001</v>
      </c>
      <c r="H62" s="34">
        <v>2</v>
      </c>
      <c r="I62" s="16" t="s">
        <v>118</v>
      </c>
      <c r="J62" s="16"/>
      <c r="K62" s="13"/>
      <c r="L62" s="15"/>
    </row>
    <row r="63" spans="1:14" s="6" customFormat="1" ht="12.75" x14ac:dyDescent="0.2">
      <c r="A63" s="96"/>
      <c r="B63" s="96"/>
      <c r="C63" s="97" t="s">
        <v>95</v>
      </c>
      <c r="D63" s="97"/>
      <c r="E63" s="97"/>
      <c r="F63" s="98"/>
      <c r="G63" s="47">
        <f t="shared" si="3"/>
        <v>2.6812500000000004</v>
      </c>
      <c r="H63" s="34">
        <v>3</v>
      </c>
      <c r="I63" s="16" t="s">
        <v>118</v>
      </c>
      <c r="J63" s="16"/>
      <c r="K63" s="13"/>
      <c r="L63" s="15"/>
    </row>
    <row r="64" spans="1:14" s="6" customFormat="1" ht="12.75" x14ac:dyDescent="0.2">
      <c r="A64" s="96"/>
      <c r="B64" s="96"/>
      <c r="C64" s="97" t="s">
        <v>96</v>
      </c>
      <c r="D64" s="97"/>
      <c r="E64" s="97"/>
      <c r="F64" s="98"/>
      <c r="G64" s="47">
        <f t="shared" si="3"/>
        <v>1.7875000000000001</v>
      </c>
      <c r="H64" s="34">
        <v>2</v>
      </c>
      <c r="I64" s="16" t="s">
        <v>118</v>
      </c>
      <c r="J64" s="16"/>
      <c r="K64" s="13"/>
      <c r="L64" s="15"/>
    </row>
    <row r="65" spans="1:14" s="6" customFormat="1" ht="12.75" x14ac:dyDescent="0.2">
      <c r="A65" s="94"/>
      <c r="B65" s="95"/>
      <c r="C65" s="95"/>
      <c r="D65" s="95"/>
      <c r="E65" s="95"/>
      <c r="F65" s="95"/>
      <c r="G65" s="32"/>
      <c r="H65" s="32"/>
      <c r="I65" s="16"/>
      <c r="J65" s="42">
        <f>((IF(I58="X",G58)+(IF(I59="X",G59)+(IF(I60="X",G60)+(IF(I61="X",G61)+(IF(I62="X",G62)+(IF(I63="X",G63)+(IF(I64="X",G64)))))))))</f>
        <v>14.3</v>
      </c>
      <c r="K65" s="13"/>
      <c r="L65" s="15"/>
    </row>
    <row r="66" spans="1:14" s="6" customFormat="1" ht="12.75" x14ac:dyDescent="0.2">
      <c r="A66" s="93" t="s">
        <v>13</v>
      </c>
      <c r="B66" s="93"/>
      <c r="C66" s="101" t="s">
        <v>97</v>
      </c>
      <c r="D66" s="101"/>
      <c r="E66" s="101"/>
      <c r="F66" s="102"/>
      <c r="G66" s="48">
        <f>((100*H66)/($H$66+$H$67+$H$68+$H$69+$H$70))*(14.3/100)</f>
        <v>5.3625000000000007</v>
      </c>
      <c r="H66" s="35">
        <v>3</v>
      </c>
      <c r="I66" s="16" t="s">
        <v>118</v>
      </c>
      <c r="J66" s="16"/>
      <c r="K66" s="13"/>
      <c r="L66" s="13"/>
    </row>
    <row r="67" spans="1:14" s="6" customFormat="1" ht="12.75" x14ac:dyDescent="0.2">
      <c r="A67" s="93"/>
      <c r="B67" s="93"/>
      <c r="C67" s="101" t="s">
        <v>98</v>
      </c>
      <c r="D67" s="101"/>
      <c r="E67" s="101"/>
      <c r="F67" s="102"/>
      <c r="G67" s="48">
        <f t="shared" ref="G67:G70" si="4">((100*H67)/($H$66+$H$67+$H$68+$H$69+$H$70))*(14.3/100)</f>
        <v>1.7875000000000001</v>
      </c>
      <c r="H67" s="35">
        <v>1</v>
      </c>
      <c r="I67" s="16" t="s">
        <v>118</v>
      </c>
      <c r="J67" s="16"/>
      <c r="K67" s="13"/>
      <c r="L67" s="15"/>
    </row>
    <row r="68" spans="1:14" s="6" customFormat="1" ht="12.75" x14ac:dyDescent="0.2">
      <c r="A68" s="93"/>
      <c r="B68" s="93"/>
      <c r="C68" s="101" t="s">
        <v>99</v>
      </c>
      <c r="D68" s="101"/>
      <c r="E68" s="101"/>
      <c r="F68" s="102"/>
      <c r="G68" s="48">
        <f t="shared" si="4"/>
        <v>3.5750000000000002</v>
      </c>
      <c r="H68" s="35">
        <v>2</v>
      </c>
      <c r="I68" s="16" t="s">
        <v>118</v>
      </c>
      <c r="J68" s="16"/>
      <c r="K68" s="13"/>
      <c r="L68" s="15"/>
    </row>
    <row r="69" spans="1:14" s="6" customFormat="1" ht="12.75" x14ac:dyDescent="0.2">
      <c r="A69" s="93"/>
      <c r="B69" s="93"/>
      <c r="C69" s="101" t="s">
        <v>100</v>
      </c>
      <c r="D69" s="101"/>
      <c r="E69" s="101"/>
      <c r="F69" s="102"/>
      <c r="G69" s="48">
        <f t="shared" si="4"/>
        <v>1.7875000000000001</v>
      </c>
      <c r="H69" s="35">
        <v>1</v>
      </c>
      <c r="I69" s="16" t="s">
        <v>118</v>
      </c>
      <c r="J69" s="16"/>
      <c r="K69" s="13"/>
      <c r="L69" s="15"/>
      <c r="M69" s="9"/>
    </row>
    <row r="70" spans="1:14" s="6" customFormat="1" ht="12.75" x14ac:dyDescent="0.2">
      <c r="A70" s="93"/>
      <c r="B70" s="93"/>
      <c r="C70" s="101" t="s">
        <v>101</v>
      </c>
      <c r="D70" s="101"/>
      <c r="E70" s="101"/>
      <c r="F70" s="102"/>
      <c r="G70" s="48">
        <f t="shared" si="4"/>
        <v>1.7875000000000001</v>
      </c>
      <c r="H70" s="35">
        <v>1</v>
      </c>
      <c r="I70" s="16" t="s">
        <v>118</v>
      </c>
      <c r="J70" s="16"/>
      <c r="K70" s="13"/>
      <c r="L70" s="15"/>
    </row>
    <row r="71" spans="1:14" s="6" customFormat="1" ht="12.75" x14ac:dyDescent="0.2">
      <c r="A71" s="94"/>
      <c r="B71" s="95"/>
      <c r="C71" s="95"/>
      <c r="D71" s="95"/>
      <c r="E71" s="95"/>
      <c r="F71" s="95"/>
      <c r="G71" s="32"/>
      <c r="H71" s="32"/>
      <c r="I71" s="16"/>
      <c r="J71" s="42">
        <f>((IF(I66="X",G66)+(IF(I67="X",G67)+(IF(I68="X",G68)+(IF(I69="X",G69)+(IF(I70="X",G70)))))))</f>
        <v>14.3</v>
      </c>
      <c r="K71" s="13"/>
      <c r="L71" s="15"/>
    </row>
    <row r="72" spans="1:14" s="6" customFormat="1" ht="12.75" x14ac:dyDescent="0.2">
      <c r="A72" s="96" t="s">
        <v>50</v>
      </c>
      <c r="B72" s="96"/>
      <c r="C72" s="99" t="s">
        <v>102</v>
      </c>
      <c r="D72" s="99"/>
      <c r="E72" s="99"/>
      <c r="F72" s="100"/>
      <c r="G72" s="49">
        <f>((100*H72)/($H$72+$H$73+$H$74+$H$75+$H$76+$H$77+$H$78+$H$79+$H$80))*(14.3/100)</f>
        <v>2.0428571428571431</v>
      </c>
      <c r="H72" s="50">
        <v>3</v>
      </c>
      <c r="I72" s="16" t="s">
        <v>118</v>
      </c>
      <c r="J72" s="16"/>
      <c r="K72" s="13"/>
      <c r="L72" s="15"/>
      <c r="M72" s="9"/>
      <c r="N72" s="9"/>
    </row>
    <row r="73" spans="1:14" s="6" customFormat="1" ht="12.75" x14ac:dyDescent="0.2">
      <c r="A73" s="96"/>
      <c r="B73" s="96"/>
      <c r="C73" s="99" t="s">
        <v>103</v>
      </c>
      <c r="D73" s="99"/>
      <c r="E73" s="99"/>
      <c r="F73" s="100"/>
      <c r="G73" s="49">
        <f t="shared" ref="G73:G80" si="5">((100*H73)/($H$72+$H$73+$H$74+$H$75+$H$76+$H$77+$H$78+$H$79+$H$80))*(14.3/100)</f>
        <v>1.361904761904762</v>
      </c>
      <c r="H73" s="50">
        <v>2</v>
      </c>
      <c r="I73" s="16" t="s">
        <v>118</v>
      </c>
      <c r="J73" s="16"/>
      <c r="K73" s="13"/>
      <c r="L73" s="15"/>
    </row>
    <row r="74" spans="1:14" s="6" customFormat="1" ht="12.75" x14ac:dyDescent="0.2">
      <c r="A74" s="96"/>
      <c r="B74" s="96"/>
      <c r="C74" s="99" t="s">
        <v>104</v>
      </c>
      <c r="D74" s="99"/>
      <c r="E74" s="99"/>
      <c r="F74" s="100"/>
      <c r="G74" s="49">
        <f t="shared" si="5"/>
        <v>2.0428571428571431</v>
      </c>
      <c r="H74" s="50">
        <v>3</v>
      </c>
      <c r="I74" s="16" t="s">
        <v>118</v>
      </c>
      <c r="J74" s="16"/>
      <c r="K74" s="13"/>
      <c r="L74" s="15"/>
    </row>
    <row r="75" spans="1:14" s="6" customFormat="1" ht="12.75" x14ac:dyDescent="0.2">
      <c r="A75" s="96"/>
      <c r="B75" s="96"/>
      <c r="C75" s="99" t="s">
        <v>105</v>
      </c>
      <c r="D75" s="99"/>
      <c r="E75" s="99"/>
      <c r="F75" s="100"/>
      <c r="G75" s="49">
        <f t="shared" si="5"/>
        <v>1.361904761904762</v>
      </c>
      <c r="H75" s="50">
        <v>2</v>
      </c>
      <c r="I75" s="16" t="s">
        <v>118</v>
      </c>
      <c r="J75" s="16"/>
      <c r="K75" s="13"/>
      <c r="L75" s="15"/>
    </row>
    <row r="76" spans="1:14" s="6" customFormat="1" ht="12.75" x14ac:dyDescent="0.2">
      <c r="A76" s="96"/>
      <c r="B76" s="96"/>
      <c r="C76" s="99" t="s">
        <v>106</v>
      </c>
      <c r="D76" s="99"/>
      <c r="E76" s="99"/>
      <c r="F76" s="100"/>
      <c r="G76" s="49">
        <f t="shared" si="5"/>
        <v>0.68095238095238098</v>
      </c>
      <c r="H76" s="50">
        <v>1</v>
      </c>
      <c r="I76" s="16" t="s">
        <v>118</v>
      </c>
      <c r="J76" s="16"/>
      <c r="K76" s="13"/>
      <c r="L76" s="15"/>
    </row>
    <row r="77" spans="1:14" s="6" customFormat="1" ht="12.75" x14ac:dyDescent="0.2">
      <c r="A77" s="96"/>
      <c r="B77" s="96"/>
      <c r="C77" s="99" t="s">
        <v>107</v>
      </c>
      <c r="D77" s="99"/>
      <c r="E77" s="99"/>
      <c r="F77" s="100"/>
      <c r="G77" s="49">
        <f t="shared" si="5"/>
        <v>1.361904761904762</v>
      </c>
      <c r="H77" s="50">
        <v>2</v>
      </c>
      <c r="I77" s="16" t="s">
        <v>118</v>
      </c>
      <c r="J77" s="16"/>
      <c r="K77" s="13"/>
      <c r="L77" s="15"/>
    </row>
    <row r="78" spans="1:14" s="6" customFormat="1" ht="12.75" x14ac:dyDescent="0.2">
      <c r="A78" s="96"/>
      <c r="B78" s="96"/>
      <c r="C78" s="99" t="s">
        <v>108</v>
      </c>
      <c r="D78" s="99"/>
      <c r="E78" s="99"/>
      <c r="F78" s="100"/>
      <c r="G78" s="49">
        <f t="shared" si="5"/>
        <v>1.361904761904762</v>
      </c>
      <c r="H78" s="50">
        <v>2</v>
      </c>
      <c r="I78" s="16" t="s">
        <v>118</v>
      </c>
      <c r="J78" s="16"/>
      <c r="K78" s="13"/>
      <c r="L78" s="15"/>
    </row>
    <row r="79" spans="1:14" s="6" customFormat="1" ht="12.75" x14ac:dyDescent="0.2">
      <c r="A79" s="96"/>
      <c r="B79" s="96"/>
      <c r="C79" s="99" t="s">
        <v>109</v>
      </c>
      <c r="D79" s="99"/>
      <c r="E79" s="99"/>
      <c r="F79" s="100"/>
      <c r="G79" s="49">
        <f t="shared" si="5"/>
        <v>1.361904761904762</v>
      </c>
      <c r="H79" s="50">
        <v>2</v>
      </c>
      <c r="I79" s="16" t="s">
        <v>118</v>
      </c>
      <c r="J79" s="16"/>
      <c r="K79" s="13"/>
      <c r="L79" s="15"/>
    </row>
    <row r="80" spans="1:14" s="6" customFormat="1" ht="12.75" x14ac:dyDescent="0.2">
      <c r="A80" s="96"/>
      <c r="B80" s="96"/>
      <c r="C80" s="99" t="s">
        <v>110</v>
      </c>
      <c r="D80" s="99"/>
      <c r="E80" s="99"/>
      <c r="F80" s="100"/>
      <c r="G80" s="49">
        <f t="shared" si="5"/>
        <v>2.7238095238095239</v>
      </c>
      <c r="H80" s="50">
        <v>4</v>
      </c>
      <c r="I80" s="17" t="s">
        <v>118</v>
      </c>
      <c r="J80" s="16"/>
      <c r="K80" s="13"/>
      <c r="L80" s="15"/>
    </row>
    <row r="81" spans="1:13" s="6" customFormat="1" ht="12.75" x14ac:dyDescent="0.2">
      <c r="A81" s="94"/>
      <c r="B81" s="95"/>
      <c r="C81" s="95"/>
      <c r="D81" s="95"/>
      <c r="E81" s="95"/>
      <c r="F81" s="95"/>
      <c r="G81" s="32"/>
      <c r="H81" s="32"/>
      <c r="I81" s="17"/>
      <c r="J81" s="42">
        <f>((IF(I72="X",G72)+(IF(I73="X",G73)+(IF(I74="X",G74)+(IF(I75="X",G75)+(IF(I76="X",G76)+(IF(I77="X",G77)+(IF(I78="X",G78)+(IF(I79="X",G79)+(IF(I80="X",G80)))))))))))</f>
        <v>14.3</v>
      </c>
      <c r="K81" s="13"/>
      <c r="L81" s="15"/>
    </row>
    <row r="82" spans="1:13" s="6" customFormat="1" ht="12.75" x14ac:dyDescent="0.2">
      <c r="A82" s="93" t="s">
        <v>51</v>
      </c>
      <c r="B82" s="93"/>
      <c r="C82" s="105" t="s">
        <v>111</v>
      </c>
      <c r="D82" s="105"/>
      <c r="E82" s="105"/>
      <c r="F82" s="106"/>
      <c r="G82" s="51">
        <f>((100*H82)/($H$85+$H$84+$H$83+$H$82))*(14.3/100)</f>
        <v>3.8133333333333339</v>
      </c>
      <c r="H82" s="36">
        <v>4</v>
      </c>
      <c r="I82" s="17" t="s">
        <v>118</v>
      </c>
      <c r="J82" s="16"/>
      <c r="K82" s="13"/>
      <c r="L82" s="15"/>
    </row>
    <row r="83" spans="1:13" s="6" customFormat="1" ht="12.75" x14ac:dyDescent="0.2">
      <c r="A83" s="93"/>
      <c r="B83" s="93"/>
      <c r="C83" s="105" t="s">
        <v>112</v>
      </c>
      <c r="D83" s="105"/>
      <c r="E83" s="105"/>
      <c r="F83" s="106"/>
      <c r="G83" s="51">
        <f t="shared" ref="G83:G85" si="6">((100*H83)/($H$85+$H$84+$H$83+$H$82))*(14.3/100)</f>
        <v>3.8133333333333339</v>
      </c>
      <c r="H83" s="36">
        <v>4</v>
      </c>
      <c r="I83" s="17" t="s">
        <v>118</v>
      </c>
      <c r="J83" s="16"/>
      <c r="K83" s="13"/>
      <c r="L83" s="15"/>
    </row>
    <row r="84" spans="1:13" s="6" customFormat="1" ht="12.75" x14ac:dyDescent="0.2">
      <c r="A84" s="93"/>
      <c r="B84" s="93"/>
      <c r="C84" s="105" t="s">
        <v>113</v>
      </c>
      <c r="D84" s="105"/>
      <c r="E84" s="105"/>
      <c r="F84" s="106"/>
      <c r="G84" s="51">
        <f t="shared" si="6"/>
        <v>3.8133333333333339</v>
      </c>
      <c r="H84" s="36">
        <v>4</v>
      </c>
      <c r="I84" s="17" t="s">
        <v>118</v>
      </c>
      <c r="J84" s="16"/>
      <c r="K84" s="13"/>
      <c r="L84" s="15"/>
    </row>
    <row r="85" spans="1:13" s="6" customFormat="1" ht="12.75" x14ac:dyDescent="0.2">
      <c r="A85" s="93"/>
      <c r="B85" s="93"/>
      <c r="C85" s="105" t="s">
        <v>114</v>
      </c>
      <c r="D85" s="105"/>
      <c r="E85" s="105"/>
      <c r="F85" s="106"/>
      <c r="G85" s="51">
        <f t="shared" si="6"/>
        <v>2.8600000000000003</v>
      </c>
      <c r="H85" s="36">
        <v>3</v>
      </c>
      <c r="I85" s="16" t="s">
        <v>118</v>
      </c>
      <c r="J85" s="16"/>
      <c r="K85" s="13"/>
      <c r="L85" s="15"/>
    </row>
    <row r="86" spans="1:13" s="6" customFormat="1" ht="12.75" x14ac:dyDescent="0.2">
      <c r="A86" s="94"/>
      <c r="B86" s="95"/>
      <c r="C86" s="95"/>
      <c r="D86" s="95"/>
      <c r="E86" s="95"/>
      <c r="F86" s="95"/>
      <c r="G86" s="32"/>
      <c r="H86" s="32"/>
      <c r="I86" s="17"/>
      <c r="J86" s="42">
        <f>((IF(I82="X",G82)+(IF(I83="X",G83)+(IF(I84="X",G84)+(IF(I85="X",G85))))))</f>
        <v>14.300000000000002</v>
      </c>
      <c r="K86" s="13"/>
      <c r="L86" s="15"/>
    </row>
    <row r="87" spans="1:13" s="6" customFormat="1" ht="30" customHeight="1" x14ac:dyDescent="0.2">
      <c r="A87" s="96" t="s">
        <v>52</v>
      </c>
      <c r="B87" s="96"/>
      <c r="C87" s="104" t="s">
        <v>14</v>
      </c>
      <c r="D87" s="104"/>
      <c r="E87" s="104"/>
      <c r="F87" s="104"/>
      <c r="G87" s="44">
        <v>14.3</v>
      </c>
      <c r="H87" s="52" t="s">
        <v>119</v>
      </c>
      <c r="I87" s="32"/>
      <c r="J87" s="42"/>
      <c r="K87" s="13"/>
      <c r="L87" s="15"/>
    </row>
    <row r="88" spans="1:13" s="6" customFormat="1" ht="12.75" x14ac:dyDescent="0.2">
      <c r="A88" s="94"/>
      <c r="B88" s="95"/>
      <c r="C88" s="95"/>
      <c r="D88" s="95"/>
      <c r="E88" s="95"/>
      <c r="F88" s="95"/>
      <c r="G88" s="32"/>
      <c r="H88" s="32"/>
      <c r="I88" s="17"/>
      <c r="J88" s="42" t="b">
        <f>((IF(I87="X",G87)))</f>
        <v>0</v>
      </c>
      <c r="K88" s="13"/>
      <c r="L88" s="15"/>
    </row>
    <row r="89" spans="1:13" s="6" customFormat="1" ht="12.75" x14ac:dyDescent="0.2">
      <c r="A89" s="8"/>
      <c r="B89" s="8"/>
      <c r="H89" s="7"/>
      <c r="I89" s="7"/>
      <c r="J89" s="7"/>
      <c r="K89" s="9"/>
      <c r="L89" s="9"/>
      <c r="M89" s="9"/>
    </row>
    <row r="90" spans="1:13" s="6" customFormat="1" ht="23.25" x14ac:dyDescent="0.35">
      <c r="A90" s="8"/>
      <c r="B90" s="8"/>
      <c r="G90" s="103" t="s">
        <v>120</v>
      </c>
      <c r="H90" s="103"/>
      <c r="I90" s="103"/>
      <c r="J90" s="56">
        <f>SUM(J21,J46,J57,J65,J71,J81,J86)</f>
        <v>100.1</v>
      </c>
    </row>
    <row r="91" spans="1:13" s="6" customFormat="1" ht="12.75" x14ac:dyDescent="0.2">
      <c r="A91" s="8"/>
      <c r="B91" s="8"/>
      <c r="H91" s="7"/>
      <c r="I91" s="7"/>
      <c r="J91" s="7"/>
    </row>
    <row r="92" spans="1:13" s="6" customFormat="1" ht="12.75" x14ac:dyDescent="0.2">
      <c r="A92" s="8"/>
      <c r="B92" s="8"/>
      <c r="H92" s="7"/>
      <c r="I92" s="7"/>
      <c r="J92" s="7"/>
    </row>
    <row r="93" spans="1:13" s="6" customFormat="1" ht="12.75" x14ac:dyDescent="0.2">
      <c r="A93" s="8"/>
      <c r="B93" s="8"/>
      <c r="H93" s="7"/>
      <c r="I93" s="7"/>
      <c r="J93" s="7"/>
    </row>
    <row r="94" spans="1:13" s="6" customFormat="1" ht="12.75" x14ac:dyDescent="0.2">
      <c r="A94" s="8"/>
      <c r="B94" s="8"/>
      <c r="H94" s="7"/>
      <c r="I94" s="7"/>
      <c r="J94" s="7"/>
    </row>
    <row r="95" spans="1:13" s="6" customFormat="1" ht="12.75" x14ac:dyDescent="0.2">
      <c r="A95" s="8"/>
      <c r="B95" s="8"/>
      <c r="H95" s="7"/>
      <c r="I95" s="7"/>
      <c r="J95" s="7"/>
    </row>
    <row r="96" spans="1:13" s="6" customFormat="1" ht="12.75" x14ac:dyDescent="0.2">
      <c r="A96" s="8"/>
      <c r="B96" s="8"/>
      <c r="H96" s="7"/>
      <c r="I96" s="7"/>
      <c r="J96" s="7"/>
    </row>
    <row r="97" spans="1:10" s="6" customFormat="1" ht="12.75" x14ac:dyDescent="0.2">
      <c r="A97" s="8"/>
      <c r="B97" s="8"/>
      <c r="H97" s="7"/>
      <c r="I97" s="7"/>
      <c r="J97" s="7"/>
    </row>
    <row r="98" spans="1:10" s="6" customFormat="1" ht="12.75" x14ac:dyDescent="0.2">
      <c r="A98" s="8"/>
      <c r="B98" s="8"/>
      <c r="H98" s="7"/>
      <c r="I98" s="7"/>
      <c r="J98" s="7"/>
    </row>
    <row r="99" spans="1:10" s="6" customFormat="1" ht="12.75" x14ac:dyDescent="0.2">
      <c r="A99" s="8"/>
      <c r="B99" s="8"/>
      <c r="H99" s="7"/>
      <c r="I99" s="7"/>
      <c r="J99" s="7"/>
    </row>
    <row r="100" spans="1:10" s="6" customFormat="1" ht="12.75" x14ac:dyDescent="0.2">
      <c r="A100" s="8"/>
      <c r="B100" s="8"/>
      <c r="H100" s="7"/>
      <c r="I100" s="7"/>
      <c r="J100" s="7"/>
    </row>
    <row r="101" spans="1:10" s="6" customFormat="1" ht="12.75" x14ac:dyDescent="0.2">
      <c r="A101" s="8"/>
      <c r="B101" s="8"/>
      <c r="H101" s="7"/>
      <c r="I101" s="7"/>
      <c r="J101" s="7"/>
    </row>
    <row r="102" spans="1:10" s="6" customFormat="1" ht="12.75" x14ac:dyDescent="0.2">
      <c r="A102" s="8"/>
      <c r="B102" s="8"/>
      <c r="H102" s="7"/>
      <c r="I102" s="7"/>
      <c r="J102" s="7"/>
    </row>
    <row r="103" spans="1:10" s="6" customFormat="1" ht="12.75" x14ac:dyDescent="0.2">
      <c r="A103" s="8"/>
      <c r="B103" s="8"/>
      <c r="H103" s="7"/>
      <c r="I103" s="7"/>
      <c r="J103" s="7"/>
    </row>
    <row r="104" spans="1:10" s="6" customFormat="1" ht="12.75" x14ac:dyDescent="0.2">
      <c r="A104" s="8"/>
      <c r="B104" s="8"/>
      <c r="H104" s="7"/>
      <c r="I104" s="7"/>
      <c r="J104" s="7"/>
    </row>
    <row r="105" spans="1:10" s="6" customFormat="1" ht="12.75" x14ac:dyDescent="0.2">
      <c r="A105" s="8"/>
      <c r="B105" s="8"/>
      <c r="H105" s="7"/>
      <c r="I105" s="7"/>
      <c r="J105" s="7"/>
    </row>
    <row r="106" spans="1:10" s="6" customFormat="1" ht="12.75" x14ac:dyDescent="0.2">
      <c r="A106" s="8"/>
      <c r="B106" s="8"/>
      <c r="H106" s="7"/>
      <c r="I106" s="7"/>
      <c r="J106" s="7"/>
    </row>
    <row r="107" spans="1:10" s="6" customFormat="1" ht="12.75" x14ac:dyDescent="0.2">
      <c r="A107" s="8"/>
      <c r="B107" s="8"/>
      <c r="H107" s="7"/>
      <c r="I107" s="7"/>
      <c r="J107" s="7"/>
    </row>
    <row r="108" spans="1:10" s="6" customFormat="1" ht="12.75" x14ac:dyDescent="0.2">
      <c r="A108" s="8"/>
      <c r="B108" s="8"/>
      <c r="H108" s="7"/>
      <c r="I108" s="7"/>
      <c r="J108" s="7"/>
    </row>
    <row r="109" spans="1:10" s="6" customFormat="1" ht="12.75" x14ac:dyDescent="0.2">
      <c r="A109" s="8"/>
      <c r="B109" s="8"/>
      <c r="H109" s="7"/>
      <c r="I109" s="7"/>
      <c r="J109" s="7"/>
    </row>
    <row r="110" spans="1:10" s="6" customFormat="1" ht="12.75" x14ac:dyDescent="0.2">
      <c r="A110" s="8"/>
      <c r="B110" s="8"/>
      <c r="H110" s="7"/>
      <c r="I110" s="7"/>
      <c r="J110" s="7"/>
    </row>
    <row r="111" spans="1:10" s="6" customFormat="1" ht="12.75" x14ac:dyDescent="0.2">
      <c r="A111" s="8"/>
      <c r="B111" s="8"/>
      <c r="H111" s="7"/>
      <c r="I111" s="7"/>
      <c r="J111" s="7"/>
    </row>
    <row r="112" spans="1:10" s="6" customFormat="1" ht="12.75" x14ac:dyDescent="0.2">
      <c r="A112" s="8"/>
      <c r="B112" s="8"/>
      <c r="H112" s="7"/>
      <c r="I112" s="7"/>
      <c r="J112" s="7"/>
    </row>
    <row r="113" spans="1:10" s="6" customFormat="1" ht="12.75" x14ac:dyDescent="0.2">
      <c r="A113" s="8"/>
      <c r="B113" s="8"/>
      <c r="H113" s="7"/>
      <c r="I113" s="7"/>
      <c r="J113" s="7"/>
    </row>
    <row r="114" spans="1:10" s="6" customFormat="1" ht="12.75" x14ac:dyDescent="0.2">
      <c r="A114" s="8"/>
      <c r="B114" s="8"/>
      <c r="H114" s="7"/>
      <c r="I114" s="7"/>
      <c r="J114" s="7"/>
    </row>
    <row r="115" spans="1:10" s="6" customFormat="1" ht="12.75" x14ac:dyDescent="0.2">
      <c r="A115" s="8"/>
      <c r="B115" s="8"/>
      <c r="H115" s="7"/>
      <c r="I115" s="7"/>
      <c r="J115" s="7"/>
    </row>
    <row r="116" spans="1:10" s="6" customFormat="1" ht="12.75" x14ac:dyDescent="0.2">
      <c r="A116" s="8"/>
      <c r="B116" s="8"/>
      <c r="H116" s="7"/>
      <c r="I116" s="7"/>
      <c r="J116" s="7"/>
    </row>
    <row r="117" spans="1:10" s="6" customFormat="1" ht="12.75" x14ac:dyDescent="0.2">
      <c r="A117" s="8"/>
      <c r="B117" s="8"/>
      <c r="H117" s="7"/>
      <c r="I117" s="7"/>
      <c r="J117" s="7"/>
    </row>
    <row r="118" spans="1:10" s="6" customFormat="1" ht="12.75" x14ac:dyDescent="0.2">
      <c r="A118" s="8"/>
      <c r="B118" s="8"/>
      <c r="H118" s="7"/>
      <c r="I118" s="7"/>
      <c r="J118" s="7"/>
    </row>
    <row r="119" spans="1:10" s="6" customFormat="1" ht="12.75" x14ac:dyDescent="0.2">
      <c r="A119" s="8"/>
      <c r="B119" s="8"/>
      <c r="H119" s="7"/>
      <c r="I119" s="7"/>
      <c r="J119" s="7"/>
    </row>
    <row r="120" spans="1:10" s="6" customFormat="1" ht="12.75" x14ac:dyDescent="0.2">
      <c r="A120" s="8"/>
      <c r="B120" s="8"/>
      <c r="H120" s="7"/>
      <c r="I120" s="7"/>
      <c r="J120" s="7"/>
    </row>
    <row r="121" spans="1:10" s="6" customFormat="1" ht="12.75" x14ac:dyDescent="0.2">
      <c r="A121" s="8"/>
      <c r="B121" s="8"/>
      <c r="H121" s="7"/>
      <c r="I121" s="7"/>
      <c r="J121" s="7"/>
    </row>
    <row r="122" spans="1:10" s="6" customFormat="1" ht="12.75" x14ac:dyDescent="0.2">
      <c r="A122" s="8"/>
      <c r="B122" s="8"/>
      <c r="H122" s="7"/>
      <c r="I122" s="7"/>
      <c r="J122" s="7"/>
    </row>
    <row r="123" spans="1:10" s="6" customFormat="1" ht="12.75" x14ac:dyDescent="0.2">
      <c r="A123" s="8"/>
      <c r="B123" s="8"/>
      <c r="H123" s="7"/>
      <c r="I123" s="7"/>
      <c r="J123" s="7"/>
    </row>
    <row r="124" spans="1:10" s="6" customFormat="1" ht="12.75" x14ac:dyDescent="0.2">
      <c r="A124" s="8"/>
      <c r="B124" s="8"/>
      <c r="H124" s="7"/>
      <c r="I124" s="7"/>
      <c r="J124" s="7"/>
    </row>
    <row r="125" spans="1:10" s="6" customFormat="1" ht="12.75" x14ac:dyDescent="0.2">
      <c r="A125" s="8"/>
      <c r="B125" s="8"/>
      <c r="H125" s="7"/>
      <c r="I125" s="7"/>
      <c r="J125" s="7"/>
    </row>
  </sheetData>
  <autoFilter ref="A10:L87">
    <filterColumn colId="0" showButton="0"/>
    <filterColumn colId="2" showButton="0"/>
    <filterColumn colId="3" showButton="0"/>
    <filterColumn colId="4" showButton="0"/>
  </autoFilter>
  <mergeCells count="124">
    <mergeCell ref="A86:F86"/>
    <mergeCell ref="A88:F88"/>
    <mergeCell ref="G90:I90"/>
    <mergeCell ref="A87:B87"/>
    <mergeCell ref="C87:F87"/>
    <mergeCell ref="F5:G5"/>
    <mergeCell ref="F6:G6"/>
    <mergeCell ref="F7:G7"/>
    <mergeCell ref="F8:G8"/>
    <mergeCell ref="C80:F80"/>
    <mergeCell ref="A81:F81"/>
    <mergeCell ref="A82:B85"/>
    <mergeCell ref="C82:F82"/>
    <mergeCell ref="C83:F83"/>
    <mergeCell ref="C84:F84"/>
    <mergeCell ref="C85:F85"/>
    <mergeCell ref="A71:F71"/>
    <mergeCell ref="A72:B80"/>
    <mergeCell ref="C72:F72"/>
    <mergeCell ref="C73:F73"/>
    <mergeCell ref="C74:F74"/>
    <mergeCell ref="C75:F75"/>
    <mergeCell ref="C76:F76"/>
    <mergeCell ref="C77:F77"/>
    <mergeCell ref="C78:F78"/>
    <mergeCell ref="C79:F79"/>
    <mergeCell ref="A65:F65"/>
    <mergeCell ref="A66:B70"/>
    <mergeCell ref="C66:F66"/>
    <mergeCell ref="C67:F67"/>
    <mergeCell ref="C68:F68"/>
    <mergeCell ref="C69:F69"/>
    <mergeCell ref="C70:F70"/>
    <mergeCell ref="A57:F57"/>
    <mergeCell ref="A58:B64"/>
    <mergeCell ref="C58:F58"/>
    <mergeCell ref="C59:F59"/>
    <mergeCell ref="C60:F60"/>
    <mergeCell ref="C61:F61"/>
    <mergeCell ref="C62:F62"/>
    <mergeCell ref="C63:F63"/>
    <mergeCell ref="C64:F64"/>
    <mergeCell ref="A50:B53"/>
    <mergeCell ref="C50:F50"/>
    <mergeCell ref="C51:F51"/>
    <mergeCell ref="C52:F52"/>
    <mergeCell ref="C53:F53"/>
    <mergeCell ref="A54:B56"/>
    <mergeCell ref="C54:F54"/>
    <mergeCell ref="C55:F55"/>
    <mergeCell ref="C56:F56"/>
    <mergeCell ref="A43:B45"/>
    <mergeCell ref="C43:F43"/>
    <mergeCell ref="C44:F44"/>
    <mergeCell ref="C45:F45"/>
    <mergeCell ref="A46:F46"/>
    <mergeCell ref="A47:B49"/>
    <mergeCell ref="C47:F47"/>
    <mergeCell ref="C48:F48"/>
    <mergeCell ref="C49:F49"/>
    <mergeCell ref="A38:B39"/>
    <mergeCell ref="C38:F38"/>
    <mergeCell ref="C39:F39"/>
    <mergeCell ref="A40:B40"/>
    <mergeCell ref="C40:F40"/>
    <mergeCell ref="A41:B42"/>
    <mergeCell ref="C41:F41"/>
    <mergeCell ref="C42:F42"/>
    <mergeCell ref="A33:B35"/>
    <mergeCell ref="C33:F33"/>
    <mergeCell ref="C34:F34"/>
    <mergeCell ref="C35:F35"/>
    <mergeCell ref="A36:B37"/>
    <mergeCell ref="C36:F36"/>
    <mergeCell ref="C37:F37"/>
    <mergeCell ref="A28:B28"/>
    <mergeCell ref="C28:F28"/>
    <mergeCell ref="A29:B30"/>
    <mergeCell ref="C29:F29"/>
    <mergeCell ref="C30:F30"/>
    <mergeCell ref="A31:B32"/>
    <mergeCell ref="C31:F31"/>
    <mergeCell ref="C32:F32"/>
    <mergeCell ref="A24:B24"/>
    <mergeCell ref="C24:F24"/>
    <mergeCell ref="A25:B26"/>
    <mergeCell ref="C25:F25"/>
    <mergeCell ref="C26:F26"/>
    <mergeCell ref="A27:B27"/>
    <mergeCell ref="C27:F27"/>
    <mergeCell ref="A18:B20"/>
    <mergeCell ref="C18:F18"/>
    <mergeCell ref="C19:F19"/>
    <mergeCell ref="C20:F20"/>
    <mergeCell ref="A21:F21"/>
    <mergeCell ref="A22:B23"/>
    <mergeCell ref="C22:F22"/>
    <mergeCell ref="C23:F23"/>
    <mergeCell ref="A12:B15"/>
    <mergeCell ref="C12:F12"/>
    <mergeCell ref="C13:F13"/>
    <mergeCell ref="C14:F14"/>
    <mergeCell ref="C15:F15"/>
    <mergeCell ref="A16:B17"/>
    <mergeCell ref="C16:F16"/>
    <mergeCell ref="C17:F17"/>
    <mergeCell ref="A10:B10"/>
    <mergeCell ref="C10:F10"/>
    <mergeCell ref="A11:F11"/>
    <mergeCell ref="A6:B6"/>
    <mergeCell ref="C6:E6"/>
    <mergeCell ref="I6:J6"/>
    <mergeCell ref="A7:B7"/>
    <mergeCell ref="C7:E7"/>
    <mergeCell ref="I7:J7"/>
    <mergeCell ref="A1:A3"/>
    <mergeCell ref="B1:K1"/>
    <mergeCell ref="B2:K3"/>
    <mergeCell ref="A5:B5"/>
    <mergeCell ref="C5:E5"/>
    <mergeCell ref="I5:J5"/>
    <mergeCell ref="A8:B8"/>
    <mergeCell ref="C8:E8"/>
    <mergeCell ref="I8:J8"/>
  </mergeCells>
  <conditionalFormatting sqref="J21">
    <cfRule type="iconSet" priority="10">
      <iconSet>
        <cfvo type="percent" val="0"/>
        <cfvo type="num" val="8"/>
        <cfvo type="num" val="11"/>
      </iconSet>
    </cfRule>
  </conditionalFormatting>
  <conditionalFormatting sqref="J46">
    <cfRule type="iconSet" priority="9">
      <iconSet>
        <cfvo type="percent" val="0"/>
        <cfvo type="num" val="8"/>
        <cfvo type="num" val="11"/>
      </iconSet>
    </cfRule>
  </conditionalFormatting>
  <conditionalFormatting sqref="J57">
    <cfRule type="iconSet" priority="8">
      <iconSet>
        <cfvo type="percent" val="0"/>
        <cfvo type="num" val="8"/>
        <cfvo type="num" val="11"/>
      </iconSet>
    </cfRule>
  </conditionalFormatting>
  <conditionalFormatting sqref="J65">
    <cfRule type="iconSet" priority="7">
      <iconSet>
        <cfvo type="percent" val="0"/>
        <cfvo type="num" val="8"/>
        <cfvo type="num" val="11"/>
      </iconSet>
    </cfRule>
  </conditionalFormatting>
  <conditionalFormatting sqref="J71">
    <cfRule type="iconSet" priority="6">
      <iconSet>
        <cfvo type="percent" val="0"/>
        <cfvo type="num" val="8"/>
        <cfvo type="num" val="11"/>
      </iconSet>
    </cfRule>
  </conditionalFormatting>
  <conditionalFormatting sqref="J81">
    <cfRule type="iconSet" priority="5">
      <iconSet>
        <cfvo type="percent" val="0"/>
        <cfvo type="num" val="8"/>
        <cfvo type="num" val="11"/>
      </iconSet>
    </cfRule>
  </conditionalFormatting>
  <conditionalFormatting sqref="J87">
    <cfRule type="iconSet" priority="4">
      <iconSet>
        <cfvo type="percent" val="0"/>
        <cfvo type="num" val="8"/>
        <cfvo type="num" val="11"/>
      </iconSet>
    </cfRule>
  </conditionalFormatting>
  <conditionalFormatting sqref="J86">
    <cfRule type="iconSet" priority="3">
      <iconSet>
        <cfvo type="percent" val="0"/>
        <cfvo type="num" val="8"/>
        <cfvo type="num" val="11"/>
      </iconSet>
    </cfRule>
  </conditionalFormatting>
  <conditionalFormatting sqref="J88">
    <cfRule type="iconSet" priority="2">
      <iconSet>
        <cfvo type="percent" val="0"/>
        <cfvo type="num" val="8"/>
        <cfvo type="num" val="11"/>
      </iconSet>
    </cfRule>
  </conditionalFormatting>
  <conditionalFormatting sqref="J90">
    <cfRule type="iconSet" priority="1">
      <iconSet>
        <cfvo type="percent" val="0"/>
        <cfvo type="num" val="8"/>
        <cfvo type="num" val="11"/>
      </iconSet>
    </cfRule>
  </conditionalFormatting>
  <pageMargins left="0.7" right="0.7" top="0.75" bottom="0.75" header="0.3" footer="0.3"/>
  <pageSetup scale="4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228600</xdr:colOff>
                <xdr:row>0</xdr:row>
                <xdr:rowOff>28575</xdr:rowOff>
              </from>
              <to>
                <xdr:col>0</xdr:col>
                <xdr:colOff>847725</xdr:colOff>
                <xdr:row>2</xdr:row>
                <xdr:rowOff>152400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 de chequeo I.E Pública</vt:lpstr>
      <vt:lpstr>'lista de chequeo I.E Pública'!Área_de_impresión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educacion</dc:creator>
  <cp:lastModifiedBy>javier andres bernal lopez</cp:lastModifiedBy>
  <cp:lastPrinted>2016-07-27T20:30:09Z</cp:lastPrinted>
  <dcterms:created xsi:type="dcterms:W3CDTF">2016-07-19T15:56:35Z</dcterms:created>
  <dcterms:modified xsi:type="dcterms:W3CDTF">2016-10-19T16:43:59Z</dcterms:modified>
</cp:coreProperties>
</file>