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LAM\NORMATIVIDAD\NORMATIVIDAD INTERNA\MAPA DE RIESGOS\MAPAS RIESGO 2020\"/>
    </mc:Choice>
  </mc:AlternateContent>
  <xr:revisionPtr revIDLastSave="0" documentId="13_ncr:1_{22A682E5-8498-4CF9-B2F0-C9EE8868C5A5}" xr6:coauthVersionLast="36" xr6:coauthVersionMax="36" xr10:uidLastSave="{00000000-0000-0000-0000-000000000000}"/>
  <bookViews>
    <workbookView xWindow="0" yWindow="0" windowWidth="17280" windowHeight="7935" xr2:uid="{00000000-000D-0000-FFFF-FFFF00000000}"/>
  </bookViews>
  <sheets>
    <sheet name="MAPA RIESGOS" sheetId="1" r:id="rId1"/>
    <sheet name="EFECT CONTROLES" sheetId="2" r:id="rId2"/>
    <sheet name="EFECT CONTROLES PROCESOS" sheetId="4" r:id="rId3"/>
    <sheet name="MATRIZ EVALR"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4" l="1"/>
  <c r="F6" i="4"/>
  <c r="F7" i="4"/>
  <c r="E5" i="4" l="1"/>
  <c r="B6" i="4" l="1"/>
  <c r="B7" i="4" s="1"/>
  <c r="B8" i="4" s="1"/>
  <c r="B9" i="4" s="1"/>
  <c r="B10" i="4" s="1"/>
  <c r="B11" i="4" s="1"/>
  <c r="B12" i="4" s="1"/>
  <c r="B13" i="4" s="1"/>
  <c r="B14" i="4" s="1"/>
  <c r="B15" i="4" s="1"/>
  <c r="B16" i="4" s="1"/>
  <c r="B17" i="4" s="1"/>
  <c r="B5" i="4"/>
  <c r="J32" i="1" l="1"/>
  <c r="M13" i="2" l="1"/>
  <c r="K19" i="1" l="1"/>
  <c r="W22" i="1"/>
  <c r="B16" i="2"/>
  <c r="J19" i="1"/>
  <c r="B30" i="2" l="1"/>
  <c r="B20" i="2" l="1"/>
  <c r="B27" i="2"/>
  <c r="B23" i="2"/>
  <c r="F70" i="2" l="1"/>
  <c r="M51" i="2" l="1"/>
  <c r="K72" i="1" s="1"/>
  <c r="M16" i="2"/>
  <c r="C30" i="3"/>
  <c r="B30" i="3"/>
  <c r="N6" i="3"/>
  <c r="K6" i="3"/>
  <c r="L6" i="3" s="1"/>
  <c r="K9" i="3"/>
  <c r="L9" i="3" s="1"/>
  <c r="L5" i="3"/>
  <c r="M6" i="3"/>
  <c r="M8" i="3"/>
  <c r="O7" i="3"/>
  <c r="O5" i="3"/>
  <c r="E31" i="3"/>
  <c r="E35" i="3" s="1"/>
  <c r="O8" i="3"/>
  <c r="O6" i="3"/>
  <c r="O9" i="3"/>
  <c r="N8" i="3"/>
  <c r="N7" i="3"/>
  <c r="N5" i="3"/>
  <c r="N9" i="3"/>
  <c r="M7" i="3"/>
  <c r="M5" i="3"/>
  <c r="M9" i="3"/>
  <c r="K5" i="3"/>
  <c r="K8" i="3"/>
  <c r="L8" i="3" s="1"/>
  <c r="K7" i="3"/>
  <c r="L7" i="3" s="1"/>
  <c r="M72" i="1" l="1"/>
  <c r="L72" i="1"/>
  <c r="C76" i="1"/>
  <c r="D55" i="2"/>
  <c r="B12" i="2" l="1"/>
  <c r="J72" i="1" l="1"/>
  <c r="J69" i="1"/>
  <c r="J62" i="1"/>
  <c r="J59" i="1"/>
  <c r="Y72" i="1"/>
  <c r="D58" i="2"/>
  <c r="D68" i="2"/>
  <c r="D66" i="2"/>
  <c r="D64" i="2"/>
  <c r="D62" i="2"/>
  <c r="D60" i="2"/>
  <c r="C53" i="2" l="1"/>
  <c r="C52" i="2"/>
  <c r="C51" i="2"/>
  <c r="C50" i="2"/>
  <c r="C49" i="2"/>
  <c r="C48" i="2"/>
  <c r="B51" i="2"/>
  <c r="B48" i="2"/>
  <c r="B47" i="2"/>
  <c r="M48" i="2"/>
  <c r="W72" i="1"/>
  <c r="Y69" i="1"/>
  <c r="W69" i="1"/>
  <c r="K69" i="1" l="1"/>
  <c r="M69" i="1" s="1"/>
  <c r="W62" i="1"/>
  <c r="W59" i="1"/>
  <c r="W52" i="1"/>
  <c r="W49" i="1"/>
  <c r="W42" i="1"/>
  <c r="W39" i="1"/>
  <c r="W32" i="1"/>
  <c r="W29" i="1"/>
  <c r="W19" i="1"/>
  <c r="L69" i="1" l="1"/>
  <c r="N72" i="1"/>
  <c r="N69" i="1"/>
  <c r="B44" i="2"/>
  <c r="B41" i="2"/>
  <c r="C46" i="2"/>
  <c r="C45" i="2"/>
  <c r="C44" i="2"/>
  <c r="C43" i="2"/>
  <c r="C42" i="2"/>
  <c r="C41" i="2"/>
  <c r="B40" i="2"/>
  <c r="M44" i="2"/>
  <c r="K62" i="1" s="1"/>
  <c r="M41" i="2"/>
  <c r="K59" i="1" s="1"/>
  <c r="Y62" i="1"/>
  <c r="Y59" i="1"/>
  <c r="M59" i="1" l="1"/>
  <c r="L59" i="1"/>
  <c r="M62" i="1"/>
  <c r="L62" i="1"/>
  <c r="Y19" i="1"/>
  <c r="B33" i="2"/>
  <c r="B26" i="2"/>
  <c r="B19" i="2"/>
  <c r="I6" i="2"/>
  <c r="C8" i="2"/>
  <c r="C6" i="2"/>
  <c r="C39" i="2"/>
  <c r="C38" i="2"/>
  <c r="C37" i="2"/>
  <c r="C36" i="2"/>
  <c r="C35" i="2"/>
  <c r="C34" i="2"/>
  <c r="C32" i="2"/>
  <c r="C31" i="2"/>
  <c r="C30" i="2"/>
  <c r="C29" i="2"/>
  <c r="C28" i="2"/>
  <c r="C27" i="2"/>
  <c r="C25" i="2"/>
  <c r="C24" i="2"/>
  <c r="C23" i="2"/>
  <c r="C22" i="2"/>
  <c r="C21" i="2"/>
  <c r="C20" i="2"/>
  <c r="C18" i="2"/>
  <c r="C17" i="2"/>
  <c r="C16" i="2"/>
  <c r="C15" i="2"/>
  <c r="C14" i="2"/>
  <c r="C13" i="2"/>
  <c r="B37" i="2"/>
  <c r="B34" i="2"/>
  <c r="B13" i="2"/>
  <c r="N62" i="1" l="1"/>
  <c r="N59" i="1"/>
  <c r="J52" i="1"/>
  <c r="J49" i="1"/>
  <c r="J42" i="1"/>
  <c r="J39" i="1"/>
  <c r="J29" i="1"/>
  <c r="J22" i="1"/>
  <c r="D29" i="3" l="1"/>
  <c r="E29" i="3" s="1"/>
  <c r="D28" i="3"/>
  <c r="E28" i="3" s="1"/>
  <c r="D27" i="3"/>
  <c r="E27" i="3" s="1"/>
  <c r="D26" i="3"/>
  <c r="E26" i="3" s="1"/>
  <c r="D25" i="3"/>
  <c r="E25" i="3" s="1"/>
  <c r="D24" i="3"/>
  <c r="E24" i="3" s="1"/>
  <c r="D23" i="3"/>
  <c r="E23" i="3" s="1"/>
  <c r="D22" i="3"/>
  <c r="E22" i="3" s="1"/>
  <c r="D21" i="3"/>
  <c r="E21" i="3" s="1"/>
  <c r="D20" i="3"/>
  <c r="E20" i="3" s="1"/>
  <c r="D19" i="3"/>
  <c r="E19" i="3" s="1"/>
  <c r="D18" i="3"/>
  <c r="E18" i="3" s="1"/>
  <c r="D17" i="3"/>
  <c r="E17" i="3" s="1"/>
  <c r="D16" i="3"/>
  <c r="E16" i="3" s="1"/>
  <c r="D15" i="3"/>
  <c r="E15" i="3" s="1"/>
  <c r="D14" i="3"/>
  <c r="E14" i="3" s="1"/>
  <c r="D13" i="3"/>
  <c r="E13" i="3" s="1"/>
  <c r="D12" i="3"/>
  <c r="E12" i="3" s="1"/>
  <c r="D11" i="3"/>
  <c r="E11" i="3" s="1"/>
  <c r="D10" i="3"/>
  <c r="E10" i="3" s="1"/>
  <c r="D9" i="3"/>
  <c r="E9" i="3" s="1"/>
  <c r="D8" i="3"/>
  <c r="E8" i="3" s="1"/>
  <c r="D7" i="3"/>
  <c r="E7" i="3" s="1"/>
  <c r="D6" i="3"/>
  <c r="E6" i="3" s="1"/>
  <c r="D5" i="3"/>
  <c r="E5" i="3" s="1"/>
  <c r="Y52" i="1"/>
  <c r="Y49" i="1"/>
  <c r="Y42" i="1"/>
  <c r="Y39" i="1"/>
  <c r="Y32" i="1"/>
  <c r="Y29" i="1"/>
  <c r="Y22" i="1"/>
  <c r="M37" i="2"/>
  <c r="K52" i="1" s="1"/>
  <c r="M34" i="2"/>
  <c r="K49" i="1" s="1"/>
  <c r="M30" i="2"/>
  <c r="M27" i="2"/>
  <c r="K39" i="1" s="1"/>
  <c r="M23" i="2"/>
  <c r="K32" i="1" s="1"/>
  <c r="M20" i="2"/>
  <c r="M55" i="2" s="1"/>
  <c r="H19" i="1" l="1"/>
  <c r="K42" i="1"/>
  <c r="L42" i="1" s="1"/>
  <c r="M52" i="1"/>
  <c r="L52" i="1"/>
  <c r="L32" i="1"/>
  <c r="M32" i="1"/>
  <c r="M39" i="1"/>
  <c r="L39" i="1"/>
  <c r="M42" i="1"/>
  <c r="M49" i="1"/>
  <c r="L49" i="1"/>
  <c r="K29" i="1"/>
  <c r="I19" i="1"/>
  <c r="I69" i="1"/>
  <c r="H69" i="1"/>
  <c r="I72" i="1"/>
  <c r="H72" i="1"/>
  <c r="P69" i="1"/>
  <c r="O72" i="1"/>
  <c r="I62" i="1"/>
  <c r="O69" i="1"/>
  <c r="H62" i="1"/>
  <c r="I59" i="1"/>
  <c r="P72" i="1"/>
  <c r="H59" i="1"/>
  <c r="P62" i="1"/>
  <c r="O62" i="1"/>
  <c r="H49" i="1"/>
  <c r="H29" i="1"/>
  <c r="I42" i="1"/>
  <c r="I22" i="1"/>
  <c r="O59" i="1"/>
  <c r="H42" i="1"/>
  <c r="H22" i="1"/>
  <c r="I39" i="1"/>
  <c r="P59" i="1"/>
  <c r="I52" i="1"/>
  <c r="H52" i="1"/>
  <c r="H32" i="1"/>
  <c r="I49" i="1"/>
  <c r="I29" i="1"/>
  <c r="H39" i="1"/>
  <c r="I32" i="1"/>
  <c r="K22" i="1"/>
  <c r="O49" i="1" l="1"/>
  <c r="P42" i="1"/>
  <c r="O32" i="1"/>
  <c r="P39" i="1"/>
  <c r="M29" i="1"/>
  <c r="L29" i="1"/>
  <c r="M19" i="1"/>
  <c r="L19" i="1"/>
  <c r="L22" i="1"/>
  <c r="M22" i="1"/>
  <c r="P32" i="1"/>
  <c r="N32" i="1"/>
  <c r="N39" i="1"/>
  <c r="O39" i="1"/>
  <c r="P49" i="1"/>
  <c r="N49" i="1"/>
  <c r="N42" i="1"/>
  <c r="O42" i="1"/>
  <c r="P52" i="1"/>
  <c r="N52" i="1"/>
  <c r="O52" i="1"/>
  <c r="N29" i="1" l="1"/>
  <c r="P29" i="1"/>
  <c r="O29" i="1"/>
  <c r="O22" i="1"/>
  <c r="N22" i="1"/>
  <c r="P22" i="1"/>
  <c r="N19" i="1"/>
  <c r="P19" i="1"/>
  <c r="O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alberto molano lopez</author>
    <author>luis.molano</author>
    <author>Luis Miguel</author>
    <author xml:space="preserve"> LUIS ALBERTO </author>
    <author>laquijano</author>
  </authors>
  <commentList>
    <comment ref="H3" authorId="0" shapeId="0" xr:uid="{00000000-0006-0000-0000-000001000000}">
      <text>
        <r>
          <rPr>
            <b/>
            <sz val="9"/>
            <color indexed="81"/>
            <rFont val="Tahoma"/>
            <family val="2"/>
          </rPr>
          <t xml:space="preserve">versión 6 </t>
        </r>
        <r>
          <rPr>
            <sz val="9"/>
            <color indexed="81"/>
            <rFont val="Tahoma"/>
            <family val="2"/>
          </rPr>
          <t xml:space="preserve">(julio 11/18): se incluyen los objetivos especificos por Subproceso, se modifican algunos comentarios de celdas y se adicionan registros para una capacidad hasta de 12 riesgos por proceso; </t>
        </r>
        <r>
          <rPr>
            <b/>
            <sz val="9"/>
            <color indexed="81"/>
            <rFont val="Tahoma"/>
            <family val="2"/>
          </rPr>
          <t xml:space="preserve">versión 5 </t>
        </r>
        <r>
          <rPr>
            <sz val="9"/>
            <color indexed="81"/>
            <rFont val="Tahoma"/>
            <family val="2"/>
          </rPr>
          <t>(feb 23/18): se incluyeron los Subprocesos y se adicionan registros para una capacidad hasta de 8 riesgos por proceso.</t>
        </r>
      </text>
    </comment>
    <comment ref="D10" authorId="0" shapeId="0" xr:uid="{00000000-0006-0000-0000-000002000000}">
      <text>
        <r>
          <rPr>
            <sz val="10"/>
            <color indexed="81"/>
            <rFont val="Tahoma"/>
            <family val="2"/>
          </rPr>
          <t>Registre el Objetivo general del Proceso, que aparece registrado en la Caracterizacion. Representa el resultado (o resultados) que se espera lograr para cumplir la mision y vision del Proceso; expresa una accion que inicia con un verbo en infinitivo y debe ser realista y medible.</t>
        </r>
      </text>
    </comment>
    <comment ref="B13" authorId="0" shapeId="0" xr:uid="{00000000-0006-0000-0000-000003000000}">
      <text>
        <r>
          <rPr>
            <sz val="9"/>
            <color indexed="81"/>
            <rFont val="Arial"/>
            <family val="2"/>
          </rPr>
          <t xml:space="preserve">Enuncie la causa o las causas que producen el riesgo </t>
        </r>
        <r>
          <rPr>
            <b/>
            <sz val="9"/>
            <color indexed="81"/>
            <rFont val="Arial"/>
            <family val="2"/>
          </rPr>
          <t xml:space="preserve">(hasta 3). </t>
        </r>
        <r>
          <rPr>
            <sz val="9"/>
            <color indexed="81"/>
            <rFont val="Arial"/>
            <family val="2"/>
          </rPr>
          <t xml:space="preserve">En caso de ser varias, inicie con la más importante. Para esto, debe remitirse a los </t>
        </r>
        <r>
          <rPr>
            <b/>
            <sz val="9"/>
            <color indexed="81"/>
            <rFont val="Arial"/>
            <family val="2"/>
          </rPr>
          <t xml:space="preserve">factores de riesgo </t>
        </r>
        <r>
          <rPr>
            <sz val="9"/>
            <color indexed="81"/>
            <rFont val="Arial"/>
            <family val="2"/>
          </rPr>
          <t xml:space="preserve">del </t>
        </r>
        <r>
          <rPr>
            <b/>
            <sz val="9"/>
            <color indexed="81"/>
            <rFont val="Arial"/>
            <family val="2"/>
          </rPr>
          <t xml:space="preserve">contexto estrategico (externos, internos y de los Procesos) </t>
        </r>
        <r>
          <rPr>
            <sz val="9"/>
            <color indexed="81"/>
            <rFont val="Arial"/>
            <family val="2"/>
          </rPr>
          <t xml:space="preserve">definidos en la </t>
        </r>
        <r>
          <rPr>
            <b/>
            <sz val="9"/>
            <color indexed="81"/>
            <rFont val="Arial"/>
            <family val="2"/>
          </rPr>
          <t xml:space="preserve">Politica </t>
        </r>
        <r>
          <rPr>
            <sz val="9"/>
            <color indexed="81"/>
            <rFont val="Arial"/>
            <family val="2"/>
          </rPr>
          <t>para administracion del riesgo de la entidad. Asi, pues, la causa de un riesgo la constituye todos aquellos factores externos, internos y los propios del proceso, que solos o en combinacion con otros, pueden producir la materializacion de un riesgo.</t>
        </r>
      </text>
    </comment>
    <comment ref="C13" authorId="1" shapeId="0" xr:uid="{00000000-0006-0000-0000-000004000000}">
      <text>
        <r>
          <rPr>
            <b/>
            <sz val="9"/>
            <color indexed="81"/>
            <rFont val="Arial"/>
            <family val="2"/>
          </rPr>
          <t>De los Objetivos especificos del Proceso</t>
        </r>
        <r>
          <rPr>
            <sz val="9"/>
            <color indexed="81"/>
            <rFont val="Arial"/>
            <family val="2"/>
          </rPr>
          <t xml:space="preserve">, identifique el riesgo o los riesgos que puedan afectar o impedir su cumplimiento, de forma clara y concisa, sin describirlo </t>
        </r>
        <r>
          <rPr>
            <b/>
            <sz val="9"/>
            <color indexed="81"/>
            <rFont val="Arial"/>
            <family val="2"/>
          </rPr>
          <t>y sin tener en cuenta la existencia de controles. Pregúntese si el riesgo identificado está relacionado directa/. con las caracteristicas del objetivo;</t>
        </r>
        <r>
          <rPr>
            <sz val="9"/>
            <color indexed="81"/>
            <rFont val="Arial"/>
            <family val="2"/>
          </rPr>
          <t xml:space="preserve"> si la respuesta es "no", aquel puede ser la causa o la consecuencia. Para ello, recuerde: </t>
        </r>
        <r>
          <rPr>
            <b/>
            <sz val="9"/>
            <color indexed="81"/>
            <rFont val="Arial"/>
            <family val="2"/>
          </rPr>
          <t>1.</t>
        </r>
        <r>
          <rPr>
            <sz val="9"/>
            <color indexed="81"/>
            <rFont val="Arial"/>
            <family val="2"/>
          </rPr>
          <t xml:space="preserve"> Si un objetivo especifico es "Adquirir con oportunidad y calidad tecnica los bienes y servicios requeridos por la entidad para su continua operacion", el riesgo puede ser: "Inoportunidad en la adquisicion de los bienes y servicios requeridos por la entidad";  </t>
        </r>
        <r>
          <rPr>
            <b/>
            <sz val="9"/>
            <color indexed="81"/>
            <rFont val="Arial"/>
            <family val="2"/>
          </rPr>
          <t xml:space="preserve">2. </t>
        </r>
        <r>
          <rPr>
            <sz val="9"/>
            <color indexed="81"/>
            <rFont val="Arial"/>
            <family val="2"/>
          </rPr>
          <t xml:space="preserve">Evitar las negaciones para expresar el riesgo ("No ... , "Que no ..."), ejm: "No afiliar oportunamente", se describe "Inoportunidad en la afiliacion", o evitar palabras que denoten un factor de riesgo (causa): "ausencia de", "falta de", "poco(a)", "insuficiente", "deficiente", "debilidades en", "mal(o,a)"; </t>
        </r>
        <r>
          <rPr>
            <b/>
            <sz val="9"/>
            <color indexed="81"/>
            <rFont val="Arial"/>
            <family val="2"/>
          </rPr>
          <t xml:space="preserve">3. </t>
        </r>
        <r>
          <rPr>
            <sz val="9"/>
            <color indexed="81"/>
            <rFont val="Arial"/>
            <family val="2"/>
          </rPr>
          <t xml:space="preserve">El riesgo responde facilmente a la pregunta, si ocurre ¿qué pérdida o daño se genera?, es decir, permite identificar la perdida potencial: daño, fraude, multa, demanda, robo, sancion, reproceso, etc;  </t>
        </r>
        <r>
          <rPr>
            <b/>
            <sz val="9"/>
            <color indexed="81"/>
            <rFont val="Arial"/>
            <family val="2"/>
          </rPr>
          <t xml:space="preserve">4. </t>
        </r>
        <r>
          <rPr>
            <sz val="9"/>
            <color indexed="81"/>
            <rFont val="Arial"/>
            <family val="2"/>
          </rPr>
          <t xml:space="preserve">No confundirlo con una causa o con una consecuencia del mismo riesgo. </t>
        </r>
      </text>
    </comment>
    <comment ref="D13" authorId="1" shapeId="0" xr:uid="{00000000-0006-0000-0000-000005000000}">
      <text>
        <r>
          <rPr>
            <sz val="9"/>
            <color indexed="81"/>
            <rFont val="Arial"/>
            <family val="2"/>
          </rPr>
          <t xml:space="preserve">Enuncie las consecuencias </t>
        </r>
        <r>
          <rPr>
            <b/>
            <sz val="9"/>
            <color indexed="81"/>
            <rFont val="Arial"/>
            <family val="2"/>
          </rPr>
          <t xml:space="preserve">(hasta 3) </t>
        </r>
        <r>
          <rPr>
            <sz val="9"/>
            <color indexed="81"/>
            <rFont val="Arial"/>
            <family val="2"/>
          </rPr>
          <t>en caso de materializarse el riesgo. Las constituyen los efectos o situaciones resultantes de la materializacion del riesgo que impactan en el proceso y en la entidad.</t>
        </r>
      </text>
    </comment>
    <comment ref="E13" authorId="1" shapeId="0" xr:uid="{00000000-0006-0000-0000-000006000000}">
      <text>
        <r>
          <rPr>
            <sz val="9"/>
            <color indexed="81"/>
            <rFont val="Arial"/>
            <family val="2"/>
          </rPr>
          <t xml:space="preserve">Seleccione de la lista desplegable, la clase de riesgo a que corresponda el riesgo identificado:                                             
</t>
        </r>
        <r>
          <rPr>
            <b/>
            <sz val="9"/>
            <color indexed="81"/>
            <rFont val="Arial"/>
            <family val="2"/>
          </rPr>
          <t xml:space="preserve"> De corrupción: </t>
        </r>
        <r>
          <rPr>
            <sz val="9"/>
            <color indexed="81"/>
            <rFont val="Arial"/>
            <family val="2"/>
          </rPr>
          <t xml:space="preserve">Relacionados con la intervención de servidores públicos que, por acción u omisión en el ejercicio de sus funciones o de las actividades contractuales, usan indebidamente el poder, los recursos o la información para obtener un beneficio particular o de un tercero. La mayoría de estos riesgos están tipificados como conductas punibles en los códigos Penal y Disciplinario de nuestro ordenamiento legal.
</t>
        </r>
        <r>
          <rPr>
            <b/>
            <sz val="9"/>
            <color indexed="81"/>
            <rFont val="Arial"/>
            <family val="2"/>
          </rPr>
          <t xml:space="preserve"> Estratégicos: </t>
        </r>
        <r>
          <rPr>
            <sz val="9"/>
            <color indexed="81"/>
            <rFont val="Arial"/>
            <family val="2"/>
          </rPr>
          <t xml:space="preserve">Asociados a la administración de la entidad y se enfocan a asuntos globales relacionados con la misión y el cumplimiento de los objetivos estratégicos, la definición de políticas, diseño y conceptualización de la entidad por parte de la alta dirección.
</t>
        </r>
        <r>
          <rPr>
            <b/>
            <sz val="9"/>
            <color indexed="81"/>
            <rFont val="Arial"/>
            <family val="2"/>
          </rPr>
          <t xml:space="preserve"> De imagen: </t>
        </r>
        <r>
          <rPr>
            <sz val="9"/>
            <color indexed="81"/>
            <rFont val="Arial"/>
            <family val="2"/>
          </rPr>
          <t xml:space="preserve">Relacionados con la percepción y la confianza por parte de la comunidad en general hacia la entidad.
</t>
        </r>
        <r>
          <rPr>
            <b/>
            <sz val="9"/>
            <color indexed="81"/>
            <rFont val="Arial"/>
            <family val="2"/>
          </rPr>
          <t xml:space="preserve"> Operativos: </t>
        </r>
        <r>
          <rPr>
            <sz val="9"/>
            <color indexed="81"/>
            <rFont val="Arial"/>
            <family val="2"/>
          </rPr>
          <t xml:space="preserve">Comprenden riesgos provenientes principalmente del funcionamiento y operatividad de los sistemas integrados de gestión, de los sistemas de información, de la estructura organizacional, de la articulación entre dependencias y de la estructura funcional por procesos en el cumplimiento de sus objetivos.
</t>
        </r>
        <r>
          <rPr>
            <b/>
            <sz val="9"/>
            <color indexed="81"/>
            <rFont val="Arial"/>
            <family val="2"/>
          </rPr>
          <t xml:space="preserve"> Financieros: </t>
        </r>
        <r>
          <rPr>
            <sz val="9"/>
            <color indexed="81"/>
            <rFont val="Arial"/>
            <family val="2"/>
          </rPr>
          <t xml:space="preserve">Relacionados principalmente con el manejo de recursos que incluyen la ejecución presupuestal, la elaboración de los estados financieros, los pagos, manejos de excedentes de tesorería y el manejo sobre los bienes. 
</t>
        </r>
        <r>
          <rPr>
            <b/>
            <sz val="9"/>
            <color indexed="81"/>
            <rFont val="Arial"/>
            <family val="2"/>
          </rPr>
          <t xml:space="preserve"> Cumplimiento y conformidad: </t>
        </r>
        <r>
          <rPr>
            <sz val="9"/>
            <color indexed="81"/>
            <rFont val="Arial"/>
            <family val="2"/>
          </rPr>
          <t xml:space="preserve">Se asocian con la capacidad de la entidad para cumplir con los requisitos legales, de ética pública y en general con sus compromisos ante la comunidad. 
</t>
        </r>
        <r>
          <rPr>
            <b/>
            <sz val="9"/>
            <color indexed="81"/>
            <rFont val="Arial"/>
            <family val="2"/>
          </rPr>
          <t xml:space="preserve"> De calidad: </t>
        </r>
        <r>
          <rPr>
            <sz val="9"/>
            <color indexed="81"/>
            <rFont val="Arial"/>
            <family val="2"/>
          </rPr>
          <t xml:space="preserve">Relacionados con las políticas de aseguramiento y control de calidad de los productos, trámites y servicios que presta a la comunidad.
</t>
        </r>
        <r>
          <rPr>
            <b/>
            <sz val="9"/>
            <color indexed="81"/>
            <rFont val="Arial"/>
            <family val="2"/>
          </rPr>
          <t xml:space="preserve"> Contractuales: </t>
        </r>
        <r>
          <rPr>
            <sz val="9"/>
            <color indexed="81"/>
            <rFont val="Arial"/>
            <family val="2"/>
          </rPr>
          <t xml:space="preserve">Relacionados con los atrasos o incumplimiento de los contratos suscritos y con los eventos indeseados en las fases del Proceso de contratación.                                                             </t>
        </r>
        <r>
          <rPr>
            <b/>
            <sz val="9"/>
            <color indexed="81"/>
            <rFont val="Arial"/>
            <family val="2"/>
          </rPr>
          <t xml:space="preserve"> Recurso Humano: </t>
        </r>
        <r>
          <rPr>
            <sz val="9"/>
            <color indexed="81"/>
            <rFont val="Arial"/>
            <family val="2"/>
          </rPr>
          <t xml:space="preserve">Se asocia a la cualificación, competencia y disponibilidad de personal requerido para atender las competencias funcionales de la entidad.
</t>
        </r>
        <r>
          <rPr>
            <b/>
            <sz val="9"/>
            <color indexed="81"/>
            <rFont val="Arial"/>
            <family val="2"/>
          </rPr>
          <t xml:space="preserve"> Tecnológicos: </t>
        </r>
        <r>
          <rPr>
            <sz val="9"/>
            <color indexed="81"/>
            <rFont val="Arial"/>
            <family val="2"/>
          </rPr>
          <t xml:space="preserve">Están relacionados con la capacidad y gestión tecnológica de la entidad para satisfacer sus necesidades actuales y futuras en esta materia.
</t>
        </r>
        <r>
          <rPr>
            <b/>
            <sz val="9"/>
            <color indexed="81"/>
            <rFont val="Arial"/>
            <family val="2"/>
          </rPr>
          <t xml:space="preserve"> De información: </t>
        </r>
        <r>
          <rPr>
            <sz val="9"/>
            <color indexed="81"/>
            <rFont val="Arial"/>
            <family val="2"/>
          </rPr>
          <t xml:space="preserve">Se asocia a la calidad, seguridad, oportunidad, pertinencia y confiabilidad de la información agregada y desagregada. 
</t>
        </r>
        <r>
          <rPr>
            <b/>
            <sz val="9"/>
            <color indexed="81"/>
            <rFont val="Arial"/>
            <family val="2"/>
          </rPr>
          <t xml:space="preserve"> De comunicación: </t>
        </r>
        <r>
          <rPr>
            <sz val="9"/>
            <color indexed="81"/>
            <rFont val="Arial"/>
            <family val="2"/>
          </rPr>
          <t xml:space="preserve">Relacionados con los canales y medios de comunicación utilizados para informar tanto interna como externamente y la inoportunidad de la comunicación. 
</t>
        </r>
        <r>
          <rPr>
            <b/>
            <sz val="9"/>
            <color indexed="81"/>
            <rFont val="Arial"/>
            <family val="2"/>
          </rPr>
          <t xml:space="preserve"> De integración: </t>
        </r>
        <r>
          <rPr>
            <sz val="9"/>
            <color indexed="81"/>
            <rFont val="Arial"/>
            <family val="2"/>
          </rPr>
          <t xml:space="preserve">Se refiere a la integración de los sistemas, unidades administrativas, dependencias y demás elementos que se requieren coordinar para la normal ejecución de la gestión administrativa.
</t>
        </r>
        <r>
          <rPr>
            <b/>
            <sz val="9"/>
            <color indexed="81"/>
            <rFont val="Arial"/>
            <family val="2"/>
          </rPr>
          <t xml:space="preserve"> Ambientales: </t>
        </r>
        <r>
          <rPr>
            <sz val="9"/>
            <color indexed="81"/>
            <rFont val="Arial"/>
            <family val="2"/>
          </rPr>
          <t xml:space="preserve">La identificación de los riesgos ambientales implica el reconocimiento de cambios en el medio ambiente con cierta anticipación. Deberán considerarse los efectos del clima, el agotamiento de los recursos, la necesidad de elegir fuentes alternativas de energéticos y la posible necesidad de un cambio en la tecnología.
</t>
        </r>
        <r>
          <rPr>
            <b/>
            <sz val="9"/>
            <color indexed="81"/>
            <rFont val="Arial"/>
            <family val="2"/>
          </rPr>
          <t xml:space="preserve"> Físicos: </t>
        </r>
        <r>
          <rPr>
            <sz val="9"/>
            <color indexed="81"/>
            <rFont val="Arial"/>
            <family val="2"/>
          </rPr>
          <t xml:space="preserve">incluyen las lesiones o muerte de personas y todas las formas de pérdida o daño de propiedades. Las causas de pérdidas físicas son usualmente el resultado de la materialización de peligros comunes, como incendio, explosión, terremoto, colisión, contaminación, rayo. etc.; pero también puede ser el resultado del incendio intencional, robo, actos mal intencionados o daños causados por error humano.
</t>
        </r>
        <r>
          <rPr>
            <b/>
            <sz val="9"/>
            <color indexed="81"/>
            <rFont val="Arial"/>
            <family val="2"/>
          </rPr>
          <t xml:space="preserve"> De responsabilidad: </t>
        </r>
        <r>
          <rPr>
            <sz val="9"/>
            <color indexed="81"/>
            <rFont val="Arial"/>
            <family val="2"/>
          </rPr>
          <t xml:space="preserve">Los riesgos de responsabilidad pueden provenir de reclamaciones de los empleados, proveedores y de la comunidad. Si bien dichas reclamaciones pueden resultar de factores mencionados en los riesgos físicos, también pueden relacionarse con los productos o servicios que presta la entidad, los efectos de la responsabilidad contractual con la comunidad y proveedores y el efecto de regulaciones nacionales o internacionales. 
</t>
        </r>
      </text>
    </comment>
    <comment ref="F13" authorId="2" shapeId="0" xr:uid="{00000000-0006-0000-0000-000007000000}">
      <text>
        <r>
          <rPr>
            <sz val="9"/>
            <color indexed="81"/>
            <rFont val="Arial"/>
            <family val="2"/>
          </rPr>
          <t xml:space="preserve">Representa el </t>
        </r>
        <r>
          <rPr>
            <b/>
            <sz val="9"/>
            <color indexed="81"/>
            <rFont val="Arial"/>
            <family val="2"/>
          </rPr>
          <t xml:space="preserve">número de veces (frecuencia) </t>
        </r>
        <r>
          <rPr>
            <sz val="9"/>
            <color indexed="81"/>
            <rFont val="Arial"/>
            <family val="2"/>
          </rPr>
          <t xml:space="preserve">con que el riesgo se ha presentado en un determinado tiempo o puede presentarse, </t>
        </r>
        <r>
          <rPr>
            <b/>
            <sz val="9"/>
            <color indexed="81"/>
            <rFont val="Arial"/>
            <family val="2"/>
          </rPr>
          <t>antes de la aplicación de controles (riesgo inherente)</t>
        </r>
        <r>
          <rPr>
            <sz val="9"/>
            <color indexed="81"/>
            <rFont val="Arial"/>
            <family val="2"/>
          </rPr>
          <t xml:space="preserve">. Marque el número respectivo o seleccione de la lista desplegable, con la siguiente escala:
</t>
        </r>
        <r>
          <rPr>
            <b/>
            <sz val="9"/>
            <color indexed="81"/>
            <rFont val="Arial"/>
            <family val="2"/>
          </rPr>
          <t xml:space="preserve">1: Rara vez: </t>
        </r>
        <r>
          <rPr>
            <sz val="9"/>
            <color indexed="81"/>
            <rFont val="Arial"/>
            <family val="2"/>
          </rPr>
          <t>Ocurre en circunstancias excepcionales. El evento no se ha presentado en los últimos cinco (5) años.</t>
        </r>
        <r>
          <rPr>
            <b/>
            <sz val="9"/>
            <color indexed="81"/>
            <rFont val="Arial"/>
            <family val="2"/>
          </rPr>
          <t xml:space="preserve">
2: Improbable: </t>
        </r>
        <r>
          <rPr>
            <sz val="9"/>
            <color indexed="81"/>
            <rFont val="Arial"/>
            <family val="2"/>
          </rPr>
          <t>Puede ocurrir en algun momento. El evento se presentó una vez en los últimos 5 años.</t>
        </r>
        <r>
          <rPr>
            <b/>
            <sz val="9"/>
            <color indexed="81"/>
            <rFont val="Arial"/>
            <family val="2"/>
          </rPr>
          <t xml:space="preserve">
3: Posible: </t>
        </r>
        <r>
          <rPr>
            <sz val="9"/>
            <color indexed="81"/>
            <rFont val="Arial"/>
            <family val="2"/>
          </rPr>
          <t>Puede ocurrir en algun momento. El evento se presentó al menos 1 vez en los últimos 2 años.</t>
        </r>
        <r>
          <rPr>
            <b/>
            <sz val="9"/>
            <color indexed="81"/>
            <rFont val="Arial"/>
            <family val="2"/>
          </rPr>
          <t xml:space="preserve">
4: Probable: </t>
        </r>
        <r>
          <rPr>
            <sz val="9"/>
            <color indexed="81"/>
            <rFont val="Arial"/>
            <family val="2"/>
          </rPr>
          <t>Es viable que el evento ocurra en la mayoría de las circunstancias. El evento se presentó al menos 1 vez en el último año.</t>
        </r>
        <r>
          <rPr>
            <b/>
            <sz val="9"/>
            <color indexed="81"/>
            <rFont val="Arial"/>
            <family val="2"/>
          </rPr>
          <t xml:space="preserve">
5: Casi seguro: </t>
        </r>
        <r>
          <rPr>
            <sz val="9"/>
            <color indexed="81"/>
            <rFont val="Arial"/>
            <family val="2"/>
          </rPr>
          <t>Se espera que el evento ocurra en la mayoría de las circunstancias. Es muy seguro que se presente. El evento se presentó más de 1 vez al año.</t>
        </r>
      </text>
    </comment>
    <comment ref="G13" authorId="2" shapeId="0" xr:uid="{00000000-0006-0000-0000-000008000000}">
      <text>
        <r>
          <rPr>
            <sz val="9"/>
            <color indexed="81"/>
            <rFont val="Arial"/>
            <family val="2"/>
          </rPr>
          <t xml:space="preserve">Se refiere a la </t>
        </r>
        <r>
          <rPr>
            <b/>
            <sz val="9"/>
            <color indexed="81"/>
            <rFont val="Arial"/>
            <family val="2"/>
          </rPr>
          <t xml:space="preserve">magnitud </t>
        </r>
        <r>
          <rPr>
            <sz val="9"/>
            <color indexed="81"/>
            <rFont val="Arial"/>
            <family val="2"/>
          </rPr>
          <t xml:space="preserve">de los efectos al materializarse el riesgo. Si se trata de un </t>
        </r>
        <r>
          <rPr>
            <b/>
            <sz val="9"/>
            <color indexed="81"/>
            <rFont val="Arial"/>
            <family val="2"/>
          </rPr>
          <t xml:space="preserve">riesgo de gestion </t>
        </r>
        <r>
          <rPr>
            <sz val="9"/>
            <color indexed="81"/>
            <rFont val="Arial"/>
            <family val="2"/>
          </rPr>
          <t xml:space="preserve">(distinto a riesgo de corrupcion), marque el número respectivo o seleccione de la lista desplegable con la siguiente escala:
</t>
        </r>
        <r>
          <rPr>
            <b/>
            <sz val="9"/>
            <color indexed="81"/>
            <rFont val="Arial"/>
            <family val="2"/>
          </rPr>
          <t xml:space="preserve">1: Insignificante
3: Menor
8: Moderado
13: Mayor
18: Catastrofico                                                                                                                  
</t>
        </r>
        <r>
          <rPr>
            <sz val="9"/>
            <color indexed="81"/>
            <rFont val="Arial"/>
            <family val="2"/>
          </rPr>
          <t xml:space="preserve">Si se trata de un </t>
        </r>
        <r>
          <rPr>
            <b/>
            <sz val="9"/>
            <color indexed="81"/>
            <rFont val="Arial"/>
            <family val="2"/>
          </rPr>
          <t xml:space="preserve">riesgo de corrupcion, </t>
        </r>
        <r>
          <rPr>
            <sz val="9"/>
            <color indexed="81"/>
            <rFont val="Arial"/>
            <family val="2"/>
          </rPr>
          <t xml:space="preserve">la escala a utilizar es la siguiente:                                                                                                </t>
        </r>
        <r>
          <rPr>
            <b/>
            <sz val="9"/>
            <color indexed="81"/>
            <rFont val="Arial"/>
            <family val="2"/>
          </rPr>
          <t>8: Moderado
13: Mayor
18: Catastrofico</t>
        </r>
      </text>
    </comment>
    <comment ref="H13" authorId="2" shapeId="0" xr:uid="{00000000-0006-0000-0000-000009000000}">
      <text>
        <r>
          <rPr>
            <sz val="9"/>
            <color indexed="81"/>
            <rFont val="Arial"/>
            <family val="2"/>
          </rPr>
          <t xml:space="preserve">Para el </t>
        </r>
        <r>
          <rPr>
            <b/>
            <sz val="9"/>
            <color indexed="81"/>
            <rFont val="Arial"/>
            <family val="2"/>
          </rPr>
          <t xml:space="preserve">análisis del riesgo en su evaluacion inicial (riesgo inherente), </t>
        </r>
        <r>
          <rPr>
            <sz val="9"/>
            <color indexed="81"/>
            <rFont val="Arial"/>
            <family val="2"/>
          </rPr>
          <t xml:space="preserve">se deben considerar un primer aspecto: </t>
        </r>
        <r>
          <rPr>
            <b/>
            <sz val="9"/>
            <color indexed="81"/>
            <rFont val="Arial"/>
            <family val="2"/>
          </rPr>
          <t xml:space="preserve">La Calificación del Riesgo, </t>
        </r>
        <r>
          <rPr>
            <sz val="9"/>
            <color indexed="81"/>
            <rFont val="Arial"/>
            <family val="2"/>
          </rPr>
          <t xml:space="preserve">que se logra a través de la estimación de la </t>
        </r>
        <r>
          <rPr>
            <b/>
            <sz val="9"/>
            <color indexed="81"/>
            <rFont val="Arial"/>
            <family val="2"/>
          </rPr>
          <t xml:space="preserve">probabilidad </t>
        </r>
        <r>
          <rPr>
            <sz val="9"/>
            <color indexed="81"/>
            <rFont val="Arial"/>
            <family val="2"/>
          </rPr>
          <t xml:space="preserve">de su ocurrencia y el </t>
        </r>
        <r>
          <rPr>
            <b/>
            <sz val="9"/>
            <color indexed="81"/>
            <rFont val="Arial"/>
            <family val="2"/>
          </rPr>
          <t xml:space="preserve">impacto </t>
        </r>
        <r>
          <rPr>
            <sz val="9"/>
            <color indexed="81"/>
            <rFont val="Arial"/>
            <family val="2"/>
          </rPr>
          <t xml:space="preserve">que puede causar su materialización. De esta forma es posible distinguir entre los riesgos en </t>
        </r>
        <r>
          <rPr>
            <b/>
            <sz val="9"/>
            <color indexed="81"/>
            <rFont val="Arial"/>
            <family val="2"/>
          </rPr>
          <t xml:space="preserve">zonas baja, moderada, alta y extrema </t>
        </r>
        <r>
          <rPr>
            <sz val="9"/>
            <color indexed="81"/>
            <rFont val="Arial"/>
            <family val="2"/>
          </rPr>
          <t xml:space="preserve">y fijar las prioridades de las acciones requeridas para su tratamiento.
</t>
        </r>
      </text>
    </comment>
    <comment ref="I13" authorId="1" shapeId="0" xr:uid="{00000000-0006-0000-0000-00000A000000}">
      <text>
        <r>
          <rPr>
            <sz val="9"/>
            <color theme="1"/>
            <rFont val="Arial"/>
            <family val="2"/>
          </rPr>
          <t xml:space="preserve">Para el </t>
        </r>
        <r>
          <rPr>
            <b/>
            <sz val="9"/>
            <color theme="1"/>
            <rFont val="Arial"/>
            <family val="2"/>
          </rPr>
          <t xml:space="preserve">análisis del riesgo en su evaluacion inicial (riesgo inherente), </t>
        </r>
        <r>
          <rPr>
            <sz val="9"/>
            <color theme="1"/>
            <rFont val="Arial"/>
            <family val="2"/>
          </rPr>
          <t xml:space="preserve">se debe considerar un segundo aspecto: </t>
        </r>
        <r>
          <rPr>
            <b/>
            <sz val="9"/>
            <color theme="1"/>
            <rFont val="Arial"/>
            <family val="2"/>
          </rPr>
          <t>La Evaluación del Riesgo</t>
        </r>
        <r>
          <rPr>
            <sz val="9"/>
            <color theme="1"/>
            <rFont val="Arial"/>
            <family val="2"/>
          </rPr>
          <t xml:space="preserve">, que permite comparar los resultados de la calificación del riesgo, con los criterios definidos para establecer el grado de exposición de la entidad al mismo </t>
        </r>
        <r>
          <rPr>
            <b/>
            <sz val="9"/>
            <color theme="1"/>
            <rFont val="Arial"/>
            <family val="2"/>
          </rPr>
          <t>(severidad del riesgo)</t>
        </r>
        <r>
          <rPr>
            <sz val="9"/>
            <color theme="1"/>
            <rFont val="Arial"/>
            <family val="2"/>
          </rPr>
          <t xml:space="preserve">. De esta forma es posible distinguir entre los riesgos </t>
        </r>
        <r>
          <rPr>
            <b/>
            <sz val="9"/>
            <color theme="1"/>
            <rFont val="Arial"/>
            <family val="2"/>
          </rPr>
          <t xml:space="preserve">aceptables, tolerables, importantes e inaceptables </t>
        </r>
        <r>
          <rPr>
            <sz val="9"/>
            <color theme="1"/>
            <rFont val="Arial"/>
            <family val="2"/>
          </rPr>
          <t>y fijar las prioridades de las acciones requeridas para su tratamiento.</t>
        </r>
      </text>
    </comment>
    <comment ref="J13" authorId="1" shapeId="0" xr:uid="{00000000-0006-0000-0000-00000B000000}">
      <text>
        <r>
          <rPr>
            <sz val="9"/>
            <color indexed="81"/>
            <rFont val="Arial"/>
            <family val="2"/>
          </rPr>
          <t>Campo formulado: extrae la informacion de los controles de la Hoja "EFECT CONTROLES".</t>
        </r>
      </text>
    </comment>
    <comment ref="K13" authorId="1" shapeId="0" xr:uid="{00000000-0006-0000-0000-00000C000000}">
      <text>
        <r>
          <rPr>
            <sz val="9"/>
            <color indexed="81"/>
            <rFont val="Arial"/>
            <family val="2"/>
          </rPr>
          <t xml:space="preserve">Campo formulado: extrae la calificacion de los controles de la Hoja "EFECT CONTROLES" (columna "Total"). </t>
        </r>
      </text>
    </comment>
    <comment ref="P13" authorId="1" shapeId="0" xr:uid="{00000000-0006-0000-0000-00000D000000}">
      <text>
        <r>
          <rPr>
            <sz val="9"/>
            <color indexed="81"/>
            <rFont val="Arial"/>
            <family val="2"/>
          </rPr>
          <t xml:space="preserve">Es el producto de confrontar el </t>
        </r>
        <r>
          <rPr>
            <b/>
            <sz val="9"/>
            <color indexed="81"/>
            <rFont val="Arial"/>
            <family val="2"/>
          </rPr>
          <t xml:space="preserve">resultado </t>
        </r>
        <r>
          <rPr>
            <sz val="9"/>
            <color indexed="81"/>
            <rFont val="Arial"/>
            <family val="2"/>
          </rPr>
          <t xml:space="preserve">de la </t>
        </r>
        <r>
          <rPr>
            <b/>
            <sz val="9"/>
            <color indexed="81"/>
            <rFont val="Arial"/>
            <family val="2"/>
          </rPr>
          <t xml:space="preserve">evaluacion </t>
        </r>
        <r>
          <rPr>
            <sz val="9"/>
            <color indexed="81"/>
            <rFont val="Arial"/>
            <family val="2"/>
          </rPr>
          <t xml:space="preserve">realizada a los riesgos, con los </t>
        </r>
        <r>
          <rPr>
            <b/>
            <sz val="9"/>
            <color indexed="81"/>
            <rFont val="Arial"/>
            <family val="2"/>
          </rPr>
          <t xml:space="preserve">controles aplicados </t>
        </r>
        <r>
          <rPr>
            <sz val="9"/>
            <color indexed="81"/>
            <rFont val="Arial"/>
            <family val="2"/>
          </rPr>
          <t xml:space="preserve">a cada uno de ellos </t>
        </r>
        <r>
          <rPr>
            <b/>
            <sz val="9"/>
            <color indexed="81"/>
            <rFont val="Arial"/>
            <family val="2"/>
          </rPr>
          <t>(riesgo residual).</t>
        </r>
      </text>
    </comment>
    <comment ref="Q13" authorId="1" shapeId="0" xr:uid="{00000000-0006-0000-0000-00000E000000}">
      <text>
        <r>
          <rPr>
            <sz val="9"/>
            <color indexed="81"/>
            <rFont val="Arial"/>
            <family val="2"/>
          </rPr>
          <t xml:space="preserve">Seleccione una opción para la respuesta al riesgo, es decir, corregir o mejorar la acción de control implementada o que se requiere frente al riesgo, con el fin de suplir o subsanar aquellos vacios (calificacion cero -0-) que quedan identificados y registrados en su calificacion. Seleccione de la lista desplegable:
</t>
        </r>
        <r>
          <rPr>
            <b/>
            <sz val="9"/>
            <color indexed="81"/>
            <rFont val="Arial"/>
            <family val="2"/>
          </rPr>
          <t xml:space="preserve">1. Evitar el riesgo: </t>
        </r>
        <r>
          <rPr>
            <sz val="9"/>
            <color indexed="81"/>
            <rFont val="Arial"/>
            <family val="2"/>
          </rPr>
          <t xml:space="preserve">supone contrarestar la causa que genera el riesgo a traves de la implementacion de controles robustos, con poca o nula intervencion humana (lo deseable). Tambien supone abandonar la actividad que da lugar al riesgo, es decir, no continuar con la actividad que lo causa. Este tratamiento es el mas simple, menos arriesgado y menos costoso, pero es un obstaculo para el desarrollo de las actividades de la entidad y, por tanto, hay situaciones donde no es una opcion.
</t>
        </r>
        <r>
          <rPr>
            <b/>
            <sz val="9"/>
            <color indexed="81"/>
            <rFont val="Arial"/>
            <family val="2"/>
          </rPr>
          <t xml:space="preserve">2. Reducir o mitigar el riesgo: </t>
        </r>
        <r>
          <rPr>
            <sz val="9"/>
            <color indexed="81"/>
            <rFont val="Arial"/>
            <family val="2"/>
          </rPr>
          <t xml:space="preserve">implica ejecutar acciones para minimizar la probabilidad o el impacto del riesgo, esto conlleva a la implementacion de controles apropiados y con adecuada segregacion de funciones; es la opcion que generalmente se utiliza. 
</t>
        </r>
        <r>
          <rPr>
            <b/>
            <sz val="9"/>
            <color indexed="81"/>
            <rFont val="Arial"/>
            <family val="2"/>
          </rPr>
          <t xml:space="preserve">3. Compartir o transferir el riesgo: </t>
        </r>
        <r>
          <rPr>
            <sz val="9"/>
            <color indexed="81"/>
            <rFont val="Arial"/>
            <family val="2"/>
          </rPr>
          <t>Implica disminuir la probabilidad o el impacto del riesgo, trasladando o compartiendo una parte del mismo, como sucede con la toma de polizas de seguro contra riesgos y la contratacion de tercerizacion de la actividad que causa el riesgo.</t>
        </r>
        <r>
          <rPr>
            <b/>
            <sz val="9"/>
            <color indexed="81"/>
            <rFont val="Arial"/>
            <family val="2"/>
          </rPr>
          <t xml:space="preserve">
4. Asumir o aceptar un riesgo: </t>
        </r>
        <r>
          <rPr>
            <sz val="9"/>
            <color indexed="81"/>
            <rFont val="Arial"/>
            <family val="2"/>
          </rPr>
          <t>Cuando el riesgo queda determinado en zona Baja, la accion de control resulta efectiva y, por lo general, no se emprende ninguna accion que afecte su probabilidad o impacto; por tanto, se asume el riesgo y se maneja por medio de los controles que se vienen aplicando. Sin embargo, no obsta para que se mejore o fortalezca la accion de control.</t>
        </r>
      </text>
    </comment>
    <comment ref="R13" authorId="3" shapeId="0" xr:uid="{00000000-0006-0000-0000-00000F000000}">
      <text>
        <r>
          <rPr>
            <sz val="9"/>
            <color indexed="81"/>
            <rFont val="Arial"/>
            <family val="2"/>
          </rPr>
          <t xml:space="preserve">Describa la correccion o la mejora sobre la Acción de control implementada o que se requiere frente al riesgo, con el fin de suplir o subsanar aquellos vacios (calificacion cero -0-) que quedaron identificados y registrados en su calificacion. Se debe expresar en una meta a cumplir, conforme a los datos contiguos. </t>
        </r>
      </text>
    </comment>
    <comment ref="S13" authorId="3" shapeId="0" xr:uid="{00000000-0006-0000-0000-000010000000}">
      <text>
        <r>
          <rPr>
            <sz val="9"/>
            <color indexed="81"/>
            <rFont val="Arial"/>
            <family val="2"/>
          </rPr>
          <t xml:space="preserve">Especifique la </t>
        </r>
        <r>
          <rPr>
            <b/>
            <sz val="9"/>
            <color indexed="81"/>
            <rFont val="Arial"/>
            <family val="2"/>
          </rPr>
          <t xml:space="preserve">cantidad o tamaño </t>
        </r>
        <r>
          <rPr>
            <sz val="9"/>
            <color indexed="81"/>
            <rFont val="Arial"/>
            <family val="2"/>
          </rPr>
          <t xml:space="preserve">de la </t>
        </r>
        <r>
          <rPr>
            <b/>
            <sz val="9"/>
            <color indexed="81"/>
            <rFont val="Arial"/>
            <family val="2"/>
          </rPr>
          <t xml:space="preserve">meta </t>
        </r>
        <r>
          <rPr>
            <sz val="9"/>
            <color indexed="81"/>
            <rFont val="Arial"/>
            <family val="2"/>
          </rPr>
          <t>de acuerdo a la accion  que se va a aplicar (ejm: 1, 2, 5, 10, etc.).</t>
        </r>
      </text>
    </comment>
    <comment ref="T13" authorId="3" shapeId="0" xr:uid="{00000000-0006-0000-0000-000011000000}">
      <text>
        <r>
          <rPr>
            <b/>
            <sz val="9"/>
            <color indexed="81"/>
            <rFont val="Arial"/>
            <family val="2"/>
          </rPr>
          <t xml:space="preserve">Identifique la meta </t>
        </r>
        <r>
          <rPr>
            <sz val="9"/>
            <color indexed="81"/>
            <rFont val="Arial"/>
            <family val="2"/>
          </rPr>
          <t xml:space="preserve">especificada en </t>
        </r>
        <r>
          <rPr>
            <b/>
            <sz val="9"/>
            <color indexed="81"/>
            <rFont val="Arial"/>
            <family val="2"/>
          </rPr>
          <t xml:space="preserve">unidades </t>
        </r>
        <r>
          <rPr>
            <sz val="9"/>
            <color indexed="81"/>
            <rFont val="Arial"/>
            <family val="2"/>
          </rPr>
          <t xml:space="preserve">(ejm: 1 oficio, 2 informes, 5 contratos) o en </t>
        </r>
        <r>
          <rPr>
            <b/>
            <sz val="9"/>
            <color indexed="81"/>
            <rFont val="Arial"/>
            <family val="2"/>
          </rPr>
          <t xml:space="preserve">porcentaje </t>
        </r>
        <r>
          <rPr>
            <sz val="9"/>
            <color indexed="81"/>
            <rFont val="Arial"/>
            <family val="2"/>
          </rPr>
          <t>(ejm: 85% ejecucion presupuestal, 90% ejecucion plan de accion)</t>
        </r>
      </text>
    </comment>
    <comment ref="U13" authorId="4" shapeId="0" xr:uid="{00000000-0006-0000-0000-000012000000}">
      <text>
        <r>
          <rPr>
            <sz val="9"/>
            <color indexed="81"/>
            <rFont val="Arial"/>
            <family val="2"/>
          </rPr>
          <t xml:space="preserve">Fecha programada para el inicio de cada meta, en </t>
        </r>
        <r>
          <rPr>
            <b/>
            <sz val="9"/>
            <color indexed="81"/>
            <rFont val="Arial"/>
            <family val="2"/>
          </rPr>
          <t>formato FECHA (dd-mmm-aa)</t>
        </r>
      </text>
    </comment>
    <comment ref="V13" authorId="4" shapeId="0" xr:uid="{00000000-0006-0000-0000-000013000000}">
      <text>
        <r>
          <rPr>
            <sz val="9"/>
            <color indexed="81"/>
            <rFont val="Arial"/>
            <family val="2"/>
          </rPr>
          <t xml:space="preserve">Fecha programada de finalización de cada meta, en  </t>
        </r>
        <r>
          <rPr>
            <b/>
            <sz val="9"/>
            <color indexed="81"/>
            <rFont val="Arial"/>
            <family val="2"/>
          </rPr>
          <t xml:space="preserve">formato FECHA (dd-mmm-aa).  </t>
        </r>
      </text>
    </comment>
    <comment ref="W13" authorId="4" shapeId="0" xr:uid="{00000000-0006-0000-0000-000014000000}">
      <text>
        <r>
          <rPr>
            <sz val="9"/>
            <color indexed="81"/>
            <rFont val="Arial"/>
            <family val="2"/>
          </rPr>
          <t xml:space="preserve">Calcula el plazo en </t>
        </r>
        <r>
          <rPr>
            <b/>
            <sz val="9"/>
            <color indexed="81"/>
            <rFont val="Arial"/>
            <family val="2"/>
          </rPr>
          <t xml:space="preserve">días </t>
        </r>
        <r>
          <rPr>
            <sz val="9"/>
            <color indexed="81"/>
            <rFont val="Arial"/>
            <family val="2"/>
          </rPr>
          <t xml:space="preserve">por cada meta. </t>
        </r>
        <r>
          <rPr>
            <sz val="8"/>
            <color indexed="81"/>
            <rFont val="Tahoma"/>
            <family val="2"/>
          </rPr>
          <t xml:space="preserve">
</t>
        </r>
        <r>
          <rPr>
            <b/>
            <sz val="8"/>
            <color indexed="81"/>
            <rFont val="Tahoma"/>
            <family val="2"/>
          </rPr>
          <t xml:space="preserve">
</t>
        </r>
      </text>
    </comment>
    <comment ref="X13" authorId="1" shapeId="0" xr:uid="{00000000-0006-0000-0000-000015000000}">
      <text>
        <r>
          <rPr>
            <sz val="9"/>
            <color indexed="81"/>
            <rFont val="Arial"/>
            <family val="2"/>
          </rPr>
          <t xml:space="preserve">Registre la cantidad de unidades ejecutadas por cada una de las metas, a la fecha que se señale. </t>
        </r>
      </text>
    </comment>
    <comment ref="Y13" authorId="4" shapeId="0" xr:uid="{00000000-0006-0000-0000-000016000000}">
      <text>
        <r>
          <rPr>
            <sz val="9"/>
            <color indexed="81"/>
            <rFont val="Arial"/>
            <family val="2"/>
          </rPr>
          <t>Calcula la ejecución porcentual de cada meta.</t>
        </r>
      </text>
    </comment>
    <comment ref="Z13" authorId="1" shapeId="0" xr:uid="{00000000-0006-0000-0000-000017000000}">
      <text>
        <r>
          <rPr>
            <sz val="9"/>
            <color indexed="81"/>
            <rFont val="Arial"/>
            <family val="2"/>
          </rPr>
          <t xml:space="preserve">Describa la </t>
        </r>
        <r>
          <rPr>
            <b/>
            <sz val="9"/>
            <color indexed="81"/>
            <rFont val="Arial"/>
            <family val="2"/>
          </rPr>
          <t xml:space="preserve">evidencia </t>
        </r>
        <r>
          <rPr>
            <sz val="9"/>
            <color indexed="81"/>
            <rFont val="Arial"/>
            <family val="2"/>
          </rPr>
          <t>del avance obtenido por cada una de las metas, a la fecha que se señale.</t>
        </r>
      </text>
    </comment>
    <comment ref="AA13" authorId="1" shapeId="0" xr:uid="{00000000-0006-0000-0000-000018000000}">
      <text>
        <r>
          <rPr>
            <sz val="9"/>
            <color indexed="81"/>
            <rFont val="Arial"/>
            <family val="2"/>
          </rPr>
          <t xml:space="preserve">El funcionario encargado del seguimiento (auditor o persona responsable para tal efecto), </t>
        </r>
        <r>
          <rPr>
            <b/>
            <sz val="9"/>
            <color indexed="81"/>
            <rFont val="Arial"/>
            <family val="2"/>
          </rPr>
          <t xml:space="preserve">verifica la evidencia </t>
        </r>
        <r>
          <rPr>
            <sz val="9"/>
            <color indexed="81"/>
            <rFont val="Arial"/>
            <family val="2"/>
          </rPr>
          <t xml:space="preserve">de los avances reportados por cada una de las metas, a la fecha que se señale, </t>
        </r>
        <r>
          <rPr>
            <b/>
            <sz val="9"/>
            <color indexed="81"/>
            <rFont val="Arial"/>
            <family val="2"/>
          </rPr>
          <t>confirmándola (resultado positivo) o dejando la observacion respectiva.</t>
        </r>
      </text>
    </comment>
    <comment ref="AB13" authorId="1" shapeId="0" xr:uid="{00000000-0006-0000-0000-000019000000}">
      <text>
        <r>
          <rPr>
            <sz val="9"/>
            <color indexed="81"/>
            <rFont val="Arial"/>
            <family val="2"/>
          </rPr>
          <t xml:space="preserve">Si en la misma labor de seguimiento se evidencia que la acción correctiva, preventiva o de mejora fue </t>
        </r>
        <r>
          <rPr>
            <b/>
            <sz val="9"/>
            <color indexed="81"/>
            <rFont val="Arial"/>
            <family val="2"/>
          </rPr>
          <t>eficaz</t>
        </r>
        <r>
          <rPr>
            <sz val="9"/>
            <color indexed="81"/>
            <rFont val="Arial"/>
            <family val="2"/>
          </rPr>
          <t xml:space="preserve">, se marca </t>
        </r>
        <r>
          <rPr>
            <b/>
            <sz val="9"/>
            <color indexed="81"/>
            <rFont val="Arial"/>
            <family val="2"/>
          </rPr>
          <t xml:space="preserve">afirmativo. </t>
        </r>
        <r>
          <rPr>
            <sz val="9"/>
            <color indexed="81"/>
            <rFont val="Arial"/>
            <family val="2"/>
          </rPr>
          <t xml:space="preserve">Si ha sido </t>
        </r>
        <r>
          <rPr>
            <b/>
            <sz val="9"/>
            <color indexed="81"/>
            <rFont val="Arial"/>
            <family val="2"/>
          </rPr>
          <t xml:space="preserve">ineficaz, </t>
        </r>
        <r>
          <rPr>
            <sz val="9"/>
            <color indexed="81"/>
            <rFont val="Arial"/>
            <family val="2"/>
          </rPr>
          <t xml:space="preserve">se marca </t>
        </r>
        <r>
          <rPr>
            <b/>
            <sz val="9"/>
            <color indexed="81"/>
            <rFont val="Arial"/>
            <family val="2"/>
          </rPr>
          <t>negativo.</t>
        </r>
      </text>
    </comment>
    <comment ref="AC13" authorId="1" shapeId="0" xr:uid="{00000000-0006-0000-0000-00001A000000}">
      <text>
        <r>
          <rPr>
            <sz val="9"/>
            <color indexed="81"/>
            <rFont val="Arial"/>
            <family val="2"/>
          </rPr>
          <t xml:space="preserve">Si la labor de </t>
        </r>
        <r>
          <rPr>
            <b/>
            <sz val="9"/>
            <color indexed="81"/>
            <rFont val="Arial"/>
            <family val="2"/>
          </rPr>
          <t xml:space="preserve">seguimiento </t>
        </r>
        <r>
          <rPr>
            <sz val="9"/>
            <color indexed="81"/>
            <rFont val="Arial"/>
            <family val="2"/>
          </rPr>
          <t xml:space="preserve">arrojó un </t>
        </r>
        <r>
          <rPr>
            <b/>
            <sz val="9"/>
            <color indexed="81"/>
            <rFont val="Arial"/>
            <family val="2"/>
          </rPr>
          <t>resultado positivo</t>
        </r>
        <r>
          <rPr>
            <sz val="9"/>
            <color indexed="81"/>
            <rFont val="Arial"/>
            <family val="2"/>
          </rPr>
          <t xml:space="preserve">, se procede a </t>
        </r>
        <r>
          <rPr>
            <b/>
            <sz val="9"/>
            <color indexed="81"/>
            <rFont val="Arial"/>
            <family val="2"/>
          </rPr>
          <t xml:space="preserve">cerrar </t>
        </r>
        <r>
          <rPr>
            <sz val="9"/>
            <color indexed="81"/>
            <rFont val="Arial"/>
            <family val="2"/>
          </rPr>
          <t xml:space="preserve">la acción correctiva, preventiva o de mejora. Si se presenta </t>
        </r>
        <r>
          <rPr>
            <b/>
            <sz val="9"/>
            <color indexed="81"/>
            <rFont val="Arial"/>
            <family val="2"/>
          </rPr>
          <t xml:space="preserve">lo contrario, no </t>
        </r>
        <r>
          <rPr>
            <sz val="9"/>
            <color indexed="81"/>
            <rFont val="Arial"/>
            <family val="2"/>
          </rPr>
          <t xml:space="preserve">se puede </t>
        </r>
        <r>
          <rPr>
            <b/>
            <sz val="9"/>
            <color indexed="81"/>
            <rFont val="Arial"/>
            <family val="2"/>
          </rPr>
          <t>cerrar.</t>
        </r>
      </text>
    </comment>
    <comment ref="B14" authorId="1" shapeId="0" xr:uid="{00000000-0006-0000-0000-00001B000000}">
      <text>
        <r>
          <rPr>
            <b/>
            <sz val="8"/>
            <color indexed="81"/>
            <rFont val="Arial"/>
            <family val="2"/>
          </rPr>
          <t xml:space="preserve">Registre cada uno de los subprocesos que aparecen en la Caracterización del proceso. Si no tiene, registre "N.A."
</t>
        </r>
      </text>
    </comment>
    <comment ref="B15" authorId="0" shapeId="0" xr:uid="{00000000-0006-0000-0000-00001C000000}">
      <text>
        <r>
          <rPr>
            <sz val="10"/>
            <color indexed="81"/>
            <rFont val="Tahoma"/>
            <family val="2"/>
          </rPr>
          <t xml:space="preserve">Registre los objetivos especificos </t>
        </r>
        <r>
          <rPr>
            <b/>
            <sz val="10"/>
            <color indexed="81"/>
            <rFont val="Tahoma"/>
            <family val="2"/>
          </rPr>
          <t>(hasta 3)</t>
        </r>
        <r>
          <rPr>
            <sz val="10"/>
            <color indexed="81"/>
            <rFont val="Tahoma"/>
            <family val="2"/>
          </rPr>
          <t xml:space="preserve"> del </t>
        </r>
        <r>
          <rPr>
            <b/>
            <sz val="10"/>
            <color indexed="81"/>
            <rFont val="Tahoma"/>
            <family val="2"/>
          </rPr>
          <t xml:space="preserve">Proceso </t>
        </r>
        <r>
          <rPr>
            <sz val="10"/>
            <color indexed="81"/>
            <rFont val="Tahoma"/>
            <family val="2"/>
          </rPr>
          <t xml:space="preserve">(en caso de que no tenga subprocesos) o del </t>
        </r>
        <r>
          <rPr>
            <b/>
            <sz val="10"/>
            <color indexed="81"/>
            <rFont val="Tahoma"/>
            <family val="2"/>
          </rPr>
          <t>Subproceso</t>
        </r>
        <r>
          <rPr>
            <sz val="10"/>
            <color indexed="81"/>
            <rFont val="Tahoma"/>
            <family val="2"/>
          </rPr>
          <t xml:space="preserve">, a partir del marco legal que los rige. Si resultan más objetivos especificos, inserte filas para su registro. </t>
        </r>
        <r>
          <rPr>
            <b/>
            <sz val="10"/>
            <color indexed="81"/>
            <rFont val="Tahoma"/>
            <family val="2"/>
          </rPr>
          <t xml:space="preserve">NOTA: </t>
        </r>
        <r>
          <rPr>
            <sz val="10"/>
            <color indexed="81"/>
            <rFont val="Tahoma"/>
            <family val="2"/>
          </rPr>
          <t>para el caso del Proceso Gestion de Control Interno, la fuente de estos objetivos es el Decreto 648 de 2017 (funciones-roles de las OCI).</t>
        </r>
      </text>
    </comment>
    <comment ref="F15" authorId="0" shapeId="0" xr:uid="{00000000-0006-0000-0000-00001D000000}">
      <text>
        <r>
          <rPr>
            <sz val="9"/>
            <color indexed="81"/>
            <rFont val="Tahoma"/>
            <family val="2"/>
          </rPr>
          <t>cantidad de riesgos por objetivo especifico.</t>
        </r>
      </text>
    </comment>
    <comment ref="B39" authorId="1" shapeId="0" xr:uid="{00000000-0006-0000-0000-00001E000000}">
      <text>
        <r>
          <rPr>
            <b/>
            <sz val="8"/>
            <color indexed="81"/>
            <rFont val="Tahoma"/>
            <family val="2"/>
          </rPr>
          <t>otras causas: 2. insuficiente alcance del Plan de auditoria o se deja de cubrir el alcance registrado en la auditoria; 3. evaluaciones y analisis superficiales; 4. debilidades en la capacitación y actualizacion en la tecnica de auditoria a todo el personal de la oficina de Control Interno; 5. no inclusión en el Programa de auditorias de aquellos Procesos con riesgos criticos y con debilidades en los controles.</t>
        </r>
      </text>
    </comment>
    <comment ref="F79" authorId="0" shapeId="0" xr:uid="{00000000-0006-0000-0000-00001F000000}">
      <text>
        <r>
          <rPr>
            <sz val="9"/>
            <color indexed="81"/>
            <rFont val="Tahoma"/>
            <family val="2"/>
          </rPr>
          <t xml:space="preserve">A los </t>
        </r>
        <r>
          <rPr>
            <b/>
            <sz val="9"/>
            <color indexed="81"/>
            <rFont val="Tahoma"/>
            <family val="2"/>
          </rPr>
          <t xml:space="preserve">numeros </t>
        </r>
        <r>
          <rPr>
            <sz val="9"/>
            <color indexed="81"/>
            <rFont val="Tahoma"/>
            <family val="2"/>
          </rPr>
          <t xml:space="preserve">de las variables de </t>
        </r>
        <r>
          <rPr>
            <b/>
            <sz val="9"/>
            <color indexed="81"/>
            <rFont val="Tahoma"/>
            <family val="2"/>
          </rPr>
          <t xml:space="preserve">Probabilidad </t>
        </r>
        <r>
          <rPr>
            <sz val="9"/>
            <color indexed="81"/>
            <rFont val="Tahoma"/>
            <family val="2"/>
          </rPr>
          <t xml:space="preserve">e </t>
        </r>
        <r>
          <rPr>
            <b/>
            <sz val="9"/>
            <color indexed="81"/>
            <rFont val="Tahoma"/>
            <family val="2"/>
          </rPr>
          <t xml:space="preserve">Impacto </t>
        </r>
        <r>
          <rPr>
            <sz val="9"/>
            <color indexed="81"/>
            <rFont val="Tahoma"/>
            <family val="2"/>
          </rPr>
          <t xml:space="preserve">no se les puede poner, dentro la tabla, su denominacion (texto), porque se requieren solo como numeros, ya que </t>
        </r>
        <r>
          <rPr>
            <b/>
            <sz val="9"/>
            <color indexed="81"/>
            <rFont val="Tahoma"/>
            <family val="2"/>
          </rPr>
          <t xml:space="preserve">forman parte de formulas </t>
        </r>
        <r>
          <rPr>
            <sz val="9"/>
            <color indexed="81"/>
            <rFont val="Tahoma"/>
            <family val="2"/>
          </rPr>
          <t>para los calculos de la matriz de riesgos.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alberto molano lopez</author>
    <author>luis.molano</author>
  </authors>
  <commentList>
    <comment ref="J3" authorId="0" shapeId="0" xr:uid="{00000000-0006-0000-0100-000001000000}">
      <text>
        <r>
          <rPr>
            <b/>
            <sz val="9"/>
            <color indexed="81"/>
            <rFont val="Tahoma"/>
            <family val="2"/>
          </rPr>
          <t xml:space="preserve">version 7 </t>
        </r>
        <r>
          <rPr>
            <sz val="9"/>
            <color indexed="81"/>
            <rFont val="Tahoma"/>
            <family val="2"/>
          </rPr>
          <t xml:space="preserve">(sept.19/19): se actualiza esta matriz con la "Guia administracion del riesgo (presentacion) v.3" del DAFP, así: se redujo a 6 la evaluacion de los aspectos claves de la accion de control (la cual incluye una columna para reportar su documento soporte), se modificaron los valores asignados (calificaciones) a esta evaluacion y se modificó el rango del indicador de efectividad;  </t>
        </r>
        <r>
          <rPr>
            <b/>
            <sz val="9"/>
            <color indexed="81"/>
            <rFont val="Tahoma"/>
            <family val="2"/>
          </rPr>
          <t xml:space="preserve">versión 6 </t>
        </r>
        <r>
          <rPr>
            <sz val="9"/>
            <color indexed="81"/>
            <rFont val="Tahoma"/>
            <family val="2"/>
          </rPr>
          <t xml:space="preserve">(feb 23/18): se incluyeron los Subprocesos y se adicionan registros para una capacidad hasta de 12 controles por proceso; </t>
        </r>
        <r>
          <rPr>
            <b/>
            <sz val="9"/>
            <color indexed="81"/>
            <rFont val="Tahoma"/>
            <family val="2"/>
          </rPr>
          <t>versión 5</t>
        </r>
        <r>
          <rPr>
            <sz val="9"/>
            <color indexed="81"/>
            <rFont val="Tahoma"/>
            <family val="2"/>
          </rPr>
          <t xml:space="preserve"> con actualizacion de junio 22/17, cambios en el recorte de las preguntas y variacion de su peso porcentual.  </t>
        </r>
        <r>
          <rPr>
            <b/>
            <sz val="9"/>
            <color indexed="81"/>
            <rFont val="Tahoma"/>
            <family val="2"/>
          </rPr>
          <t xml:space="preserve">Version 4 </t>
        </r>
        <r>
          <rPr>
            <sz val="9"/>
            <color indexed="81"/>
            <rFont val="Tahoma"/>
            <family val="2"/>
          </rPr>
          <t xml:space="preserve">con la actualizacion de mayo 15/17, cambos en los puntajes de la calificacion de controles. </t>
        </r>
        <r>
          <rPr>
            <b/>
            <sz val="9"/>
            <color indexed="81"/>
            <rFont val="Tahoma"/>
            <family val="2"/>
          </rPr>
          <t xml:space="preserve">Version 3 </t>
        </r>
        <r>
          <rPr>
            <sz val="9"/>
            <color indexed="81"/>
            <rFont val="Tahoma"/>
            <family val="2"/>
          </rPr>
          <t>con la actualizacion de junio de 2016.</t>
        </r>
      </text>
    </comment>
    <comment ref="D10" authorId="0" shapeId="0" xr:uid="{00000000-0006-0000-0100-000002000000}">
      <text>
        <r>
          <rPr>
            <sz val="9"/>
            <color indexed="81"/>
            <rFont val="Arial"/>
            <family val="2"/>
          </rPr>
          <t xml:space="preserve">Enuncie la </t>
        </r>
        <r>
          <rPr>
            <b/>
            <sz val="9"/>
            <color indexed="81"/>
            <rFont val="Arial"/>
            <family val="2"/>
          </rPr>
          <t xml:space="preserve">acción de control </t>
        </r>
        <r>
          <rPr>
            <sz val="9"/>
            <color indexed="81"/>
            <rFont val="Arial"/>
            <family val="2"/>
          </rPr>
          <t xml:space="preserve">que actualmente está siendo aplicada </t>
        </r>
        <r>
          <rPr>
            <b/>
            <sz val="9"/>
            <color indexed="81"/>
            <rFont val="Arial"/>
            <family val="2"/>
          </rPr>
          <t xml:space="preserve">para contrarestar la causa raíz </t>
        </r>
        <r>
          <rPr>
            <sz val="9"/>
            <color indexed="81"/>
            <rFont val="Arial"/>
            <family val="2"/>
          </rPr>
          <t xml:space="preserve">que genera el riesgo. Tenga en cuenta que existen </t>
        </r>
        <r>
          <rPr>
            <b/>
            <sz val="9"/>
            <color indexed="81"/>
            <rFont val="Arial"/>
            <family val="2"/>
          </rPr>
          <t xml:space="preserve">3 tipos de controles: 1.Preventivo: </t>
        </r>
        <r>
          <rPr>
            <sz val="9"/>
            <color indexed="81"/>
            <rFont val="Arial"/>
            <family val="2"/>
          </rPr>
          <t xml:space="preserve">Evitan que un evento suceda, ejemplo: login y password en un sistema de información previenen, teóricamente, que personas no autorizadas puedan ingresar al mismo; </t>
        </r>
        <r>
          <rPr>
            <b/>
            <sz val="9"/>
            <color indexed="81"/>
            <rFont val="Arial"/>
            <family val="2"/>
          </rPr>
          <t xml:space="preserve">2.Detectivo: </t>
        </r>
        <r>
          <rPr>
            <sz val="9"/>
            <color indexed="81"/>
            <rFont val="Arial"/>
            <family val="2"/>
          </rPr>
          <t xml:space="preserve">Permiten registrar un evento después de que ha sucedido, ejemplo: registro de las entradas de todas las actividades llevadas a cabo en el sistema de información, traza de los registros realizados, de las personas que ingresaron, entre otros y </t>
        </r>
        <r>
          <rPr>
            <b/>
            <sz val="9"/>
            <color indexed="81"/>
            <rFont val="Arial"/>
            <family val="2"/>
          </rPr>
          <t xml:space="preserve">3.Correctivo: </t>
        </r>
        <r>
          <rPr>
            <sz val="9"/>
            <color indexed="81"/>
            <rFont val="Arial"/>
            <family val="2"/>
          </rPr>
          <t xml:space="preserve">No prevén que un evento suceda, pero permiten enfrentar la situación una vez se ha presentado, ejemplo: pólizas de seguro y otros mecanismos de recuperación de negocio o respaldo, que permiten volver a recuperar las operaciones. Dentro del universo de controles, se encuentran los que contiene la documentacion de cada Proceso: Caracterizacion, Indicadores, puntos críticos de control, politicas de operación, procedimientos, formatos, manuales e instructivos, recursos fisicos y normatividad aplicable al proceso. La accion de control se debe redactar </t>
        </r>
        <r>
          <rPr>
            <b/>
            <sz val="9"/>
            <color indexed="81"/>
            <rFont val="Arial"/>
            <family val="2"/>
          </rPr>
          <t xml:space="preserve">identificando </t>
        </r>
        <r>
          <rPr>
            <sz val="9"/>
            <color indexed="81"/>
            <rFont val="Arial"/>
            <family val="2"/>
          </rPr>
          <t xml:space="preserve">el </t>
        </r>
        <r>
          <rPr>
            <b/>
            <sz val="9"/>
            <color indexed="81"/>
            <rFont val="Arial"/>
            <family val="2"/>
          </rPr>
          <t xml:space="preserve">quién (responsable), cuándo (frecuencia), qué (que busca hacer el control (objetivo)), cómo (como se lleva a cabo el control (procedimiento)) y la evidencia (soportes de la aplicación del control), </t>
        </r>
        <r>
          <rPr>
            <sz val="9"/>
            <color indexed="81"/>
            <rFont val="Arial"/>
            <family val="2"/>
          </rPr>
          <t>que son los aspectos claves de diseño de un control.</t>
        </r>
      </text>
    </comment>
    <comment ref="E10" authorId="0" shapeId="0" xr:uid="{00000000-0006-0000-0100-000003000000}">
      <text>
        <r>
          <rPr>
            <sz val="9"/>
            <color indexed="81"/>
            <rFont val="Arial"/>
            <family val="2"/>
          </rPr>
          <t xml:space="preserve">La respuesta tiene 2 opciones: 
</t>
        </r>
        <r>
          <rPr>
            <b/>
            <sz val="9"/>
            <color indexed="81"/>
            <rFont val="Arial"/>
            <family val="2"/>
          </rPr>
          <t>1.</t>
        </r>
        <r>
          <rPr>
            <sz val="9"/>
            <color indexed="81"/>
            <rFont val="Arial"/>
            <family val="2"/>
          </rPr>
          <t xml:space="preserve"> ¿El control previene la materializacion del riesgo (afecta probabilidad)? </t>
        </r>
        <r>
          <rPr>
            <b/>
            <sz val="9"/>
            <color indexed="81"/>
            <rFont val="Arial"/>
            <family val="2"/>
          </rPr>
          <t>&lt; accion preventiva</t>
        </r>
        <r>
          <rPr>
            <sz val="9"/>
            <color indexed="81"/>
            <rFont val="Arial"/>
            <family val="2"/>
          </rPr>
          <t xml:space="preserve">
</t>
        </r>
        <r>
          <rPr>
            <b/>
            <sz val="9"/>
            <color indexed="81"/>
            <rFont val="Arial"/>
            <family val="2"/>
          </rPr>
          <t>2.</t>
        </r>
        <r>
          <rPr>
            <sz val="9"/>
            <color indexed="81"/>
            <rFont val="Arial"/>
            <family val="2"/>
          </rPr>
          <t xml:space="preserve"> ¿El control permite enfrentar la situacion en caso de materializacion (afecta impacto)? </t>
        </r>
        <r>
          <rPr>
            <b/>
            <sz val="9"/>
            <color indexed="81"/>
            <rFont val="Arial"/>
            <family val="2"/>
          </rPr>
          <t>&lt; accion correctiva</t>
        </r>
      </text>
    </comment>
    <comment ref="F11" authorId="0" shapeId="0" xr:uid="{00000000-0006-0000-0100-000004000000}">
      <text>
        <r>
          <rPr>
            <sz val="9"/>
            <color indexed="81"/>
            <rFont val="Tahoma"/>
            <family val="2"/>
          </rPr>
          <t xml:space="preserve">Tenga en cuenta para esto: </t>
        </r>
        <r>
          <rPr>
            <b/>
            <sz val="9"/>
            <color indexed="81"/>
            <rFont val="Tahoma"/>
            <family val="2"/>
          </rPr>
          <t xml:space="preserve">1.Control automático: </t>
        </r>
        <r>
          <rPr>
            <sz val="9"/>
            <color indexed="81"/>
            <rFont val="Tahoma"/>
            <family val="2"/>
          </rPr>
          <t xml:space="preserve">la accion de control se ejerce a traves de un sistema programado, se utilizan herramientas tecnológicas como sistemas de información o software que permiten incluir contraseñas de acceso, o con controles de seguimiento a aprobaciones o ejecuciones que se realizan a través de éste, generación de reportes o indicadores, sistemas de seguridad con scanner, sistemas de grabación, entre otros.  </t>
        </r>
        <r>
          <rPr>
            <b/>
            <sz val="9"/>
            <color indexed="81"/>
            <rFont val="Tahoma"/>
            <family val="2"/>
          </rPr>
          <t xml:space="preserve">2.Control Manual: </t>
        </r>
        <r>
          <rPr>
            <sz val="9"/>
            <color indexed="81"/>
            <rFont val="Tahoma"/>
            <family val="2"/>
          </rPr>
          <t>la accion de control se ejerce, entre otros, a traves de Políticas de operación aplicables, autorizaciones a través de firmas o confirmaciones vía correo electrónico, archivos físicos, consecutivos, listas de chequeo y controles de seguridad con personal especializado.</t>
        </r>
      </text>
    </comment>
    <comment ref="G11" authorId="0" shapeId="0" xr:uid="{00000000-0006-0000-0100-000005000000}">
      <text>
        <r>
          <rPr>
            <sz val="9"/>
            <color indexed="81"/>
            <rFont val="Arial"/>
            <family val="2"/>
          </rPr>
          <t xml:space="preserve">La </t>
        </r>
        <r>
          <rPr>
            <b/>
            <sz val="9"/>
            <color indexed="81"/>
            <rFont val="Arial"/>
            <family val="2"/>
          </rPr>
          <t xml:space="preserve">documentacion </t>
        </r>
        <r>
          <rPr>
            <sz val="9"/>
            <color indexed="81"/>
            <rFont val="Arial"/>
            <family val="2"/>
          </rPr>
          <t>de la accion de control, aporta informacion sobre las funciones y actividades que se tienen implementadas frente al riesgo (quién, cuándo, qué, cómo y  evidencia).</t>
        </r>
      </text>
    </comment>
    <comment ref="H11" authorId="0" shapeId="0" xr:uid="{00000000-0006-0000-0100-000006000000}">
      <text>
        <r>
          <rPr>
            <sz val="9"/>
            <color indexed="81"/>
            <rFont val="Arial"/>
            <family val="2"/>
          </rPr>
          <t xml:space="preserve">Registre aquí el </t>
        </r>
        <r>
          <rPr>
            <b/>
            <sz val="9"/>
            <color indexed="81"/>
            <rFont val="Arial"/>
            <family val="2"/>
          </rPr>
          <t xml:space="preserve">nombre </t>
        </r>
        <r>
          <rPr>
            <sz val="9"/>
            <color indexed="81"/>
            <rFont val="Arial"/>
            <family val="2"/>
          </rPr>
          <t xml:space="preserve">del </t>
        </r>
        <r>
          <rPr>
            <b/>
            <sz val="9"/>
            <color indexed="81"/>
            <rFont val="Arial"/>
            <family val="2"/>
          </rPr>
          <t xml:space="preserve">documento existente o norma legal, dado el caso, </t>
        </r>
        <r>
          <rPr>
            <sz val="9"/>
            <color indexed="81"/>
            <rFont val="Arial"/>
            <family val="2"/>
          </rPr>
          <t xml:space="preserve">que </t>
        </r>
        <r>
          <rPr>
            <b/>
            <sz val="9"/>
            <color indexed="81"/>
            <rFont val="Arial"/>
            <family val="2"/>
          </rPr>
          <t xml:space="preserve">contenga </t>
        </r>
        <r>
          <rPr>
            <sz val="9"/>
            <color indexed="81"/>
            <rFont val="Arial"/>
            <family val="2"/>
          </rPr>
          <t xml:space="preserve">o describa </t>
        </r>
        <r>
          <rPr>
            <b/>
            <sz val="9"/>
            <color indexed="81"/>
            <rFont val="Arial"/>
            <family val="2"/>
          </rPr>
          <t xml:space="preserve">la accion de control </t>
        </r>
        <r>
          <rPr>
            <sz val="9"/>
            <color indexed="81"/>
            <rFont val="Arial"/>
            <family val="2"/>
          </rPr>
          <t>que se está aplicando actualmente para mitigar el riesgo respectivo. Si hay mas de un documento, regístrelos todos.</t>
        </r>
      </text>
    </comment>
    <comment ref="I11" authorId="0" shapeId="0" xr:uid="{00000000-0006-0000-0100-000007000000}">
      <text>
        <r>
          <rPr>
            <sz val="9"/>
            <color indexed="81"/>
            <rFont val="Arial"/>
            <family val="2"/>
          </rPr>
          <t>¿Quién lleva a cabo el control? (responsable)</t>
        </r>
      </text>
    </comment>
    <comment ref="J11" authorId="0" shapeId="0" xr:uid="{00000000-0006-0000-0100-000008000000}">
      <text>
        <r>
          <rPr>
            <sz val="9"/>
            <color indexed="81"/>
            <rFont val="Arial"/>
            <family val="2"/>
          </rPr>
          <t xml:space="preserve">¿Cada cuánto se realiza? (frecuencia del control) </t>
        </r>
      </text>
    </comment>
    <comment ref="K11" authorId="0" shapeId="0" xr:uid="{00000000-0006-0000-0100-000009000000}">
      <text>
        <r>
          <rPr>
            <sz val="9"/>
            <color indexed="81"/>
            <rFont val="Arial"/>
            <family val="2"/>
          </rPr>
          <t>Se refiere a los soportes que evidencian la aplicación del control.</t>
        </r>
      </text>
    </comment>
    <comment ref="L11" authorId="0" shapeId="0" xr:uid="{00000000-0006-0000-0100-00000A000000}">
      <text>
        <r>
          <rPr>
            <sz val="9"/>
            <color indexed="81"/>
            <rFont val="Tahoma"/>
            <family val="2"/>
          </rPr>
          <t>Responda de manera objetiva si la accion de control actual, es o no efectiva para mitigar el riesgo.</t>
        </r>
      </text>
    </comment>
    <comment ref="B12" authorId="1" shapeId="0" xr:uid="{00000000-0006-0000-0100-00000B000000}">
      <text>
        <r>
          <rPr>
            <b/>
            <sz val="8"/>
            <color indexed="81"/>
            <rFont val="Arial"/>
            <family val="2"/>
          </rPr>
          <t>Registre cada uno de los subprocesos que aparecen en la Caracterización del Proceso. Si no tiene, registre "N.A."</t>
        </r>
      </text>
    </comment>
  </commentList>
</comments>
</file>

<file path=xl/sharedStrings.xml><?xml version="1.0" encoding="utf-8"?>
<sst xmlns="http://schemas.openxmlformats.org/spreadsheetml/2006/main" count="413" uniqueCount="239">
  <si>
    <t>ALCALDIA DE POPAYAN</t>
  </si>
  <si>
    <t>F-GMC-18</t>
  </si>
  <si>
    <t>MATRIZ DE CONTROLES Y ANALISIS DE EFECTIVIDAD</t>
  </si>
  <si>
    <t>Página 1 de 1</t>
  </si>
  <si>
    <t>PROCESO:</t>
  </si>
  <si>
    <t xml:space="preserve"> AÑO:</t>
  </si>
  <si>
    <t>U.A. LIDER:</t>
  </si>
  <si>
    <t>Riesgo (puede ocurrir …)</t>
  </si>
  <si>
    <t>Causa(s) del riesgo (debido a …)</t>
  </si>
  <si>
    <t>Accion de control existente frente al riesgo</t>
  </si>
  <si>
    <t>Aspectos claves de diseño de la accion de control</t>
  </si>
  <si>
    <t>Total:</t>
  </si>
  <si>
    <t>Parámetros</t>
  </si>
  <si>
    <t>Criterios</t>
  </si>
  <si>
    <t>Respuesta</t>
  </si>
  <si>
    <t>Puntaje</t>
  </si>
  <si>
    <t>Mecanismo y documentacion para ejercer el control</t>
  </si>
  <si>
    <t>SI</t>
  </si>
  <si>
    <t>NO</t>
  </si>
  <si>
    <t>BAJO</t>
  </si>
  <si>
    <t>MEDIO</t>
  </si>
  <si>
    <t>ALTO</t>
  </si>
  <si>
    <t>Ejecucion, seguimiento y efectividad del control</t>
  </si>
  <si>
    <t>TOTAL:</t>
  </si>
  <si>
    <t>F-GMC-26</t>
  </si>
  <si>
    <t>MAPA DE RIESGOS POR PROCESO</t>
  </si>
  <si>
    <t>UNIDAD ADMINISTRATIVA LIDER:</t>
  </si>
  <si>
    <t>OBJETIVO DEL PROCESO:</t>
  </si>
  <si>
    <t>1. IDENTIFICACION DE RIESGOS</t>
  </si>
  <si>
    <t>2. ANALISIS Y EVALUACION DE RIESGOS</t>
  </si>
  <si>
    <t>3. VALORACION DE RIESGOS</t>
  </si>
  <si>
    <t>4. PLAN DE MANEJO DE RIESGOS</t>
  </si>
  <si>
    <t>5. SEGUIMIENTO (MONITOREO) A LOS RIESGOS</t>
  </si>
  <si>
    <t xml:space="preserve">Consecuencia(s) (lo que puede llevar a …) </t>
  </si>
  <si>
    <t>Clasificacion del riesgo</t>
  </si>
  <si>
    <r>
      <rPr>
        <b/>
        <sz val="10"/>
        <color rgb="FFFF0000"/>
        <rFont val="Arial"/>
        <family val="2"/>
      </rPr>
      <t xml:space="preserve"> </t>
    </r>
    <r>
      <rPr>
        <b/>
        <sz val="10"/>
        <rFont val="Arial"/>
        <family val="2"/>
      </rPr>
      <t>Zona de riesgo</t>
    </r>
  </si>
  <si>
    <t>Evaluación del riesgo</t>
  </si>
  <si>
    <t>Accion(es) de control existente(s) frente al riesgo</t>
  </si>
  <si>
    <t>Efectividad de los controles (%)</t>
  </si>
  <si>
    <r>
      <t xml:space="preserve">Valoración de </t>
    </r>
    <r>
      <rPr>
        <b/>
        <sz val="10"/>
        <color rgb="FF0000FF"/>
        <rFont val="Arial"/>
        <family val="2"/>
      </rPr>
      <t>Probabilidad</t>
    </r>
  </si>
  <si>
    <r>
      <t xml:space="preserve">Valoración  de </t>
    </r>
    <r>
      <rPr>
        <b/>
        <sz val="10"/>
        <color rgb="FF0000FF"/>
        <rFont val="Arial"/>
        <family val="2"/>
      </rPr>
      <t>Impacto</t>
    </r>
  </si>
  <si>
    <t>Resultado</t>
  </si>
  <si>
    <t>Zona de riesgo</t>
  </si>
  <si>
    <t>Valoración del riesgo</t>
  </si>
  <si>
    <t>Opciones de manejo para los riesgos</t>
  </si>
  <si>
    <t>Descripción de la acción correctiva, preventiva o de mejora a aplicar</t>
  </si>
  <si>
    <t xml:space="preserve">Dimensión de la meta </t>
  </si>
  <si>
    <t>Unidad de medida de la meta</t>
  </si>
  <si>
    <t>Fecha inicio de la meta</t>
  </si>
  <si>
    <t xml:space="preserve">Fecha terminación de la meta </t>
  </si>
  <si>
    <t>Plazo de la meta (meses)</t>
  </si>
  <si>
    <t>Avance físico de ejecución de las metas</t>
  </si>
  <si>
    <t xml:space="preserve">% de avance de ejecución de las metas  </t>
  </si>
  <si>
    <t xml:space="preserve">Reporte de avances </t>
  </si>
  <si>
    <t>Seguimiento a  … (fecha)</t>
  </si>
  <si>
    <t>Acción eficaz?</t>
  </si>
  <si>
    <t>Acción cerrada?</t>
  </si>
  <si>
    <t>1.</t>
  </si>
  <si>
    <t>Asumir o aceptar un riesgo</t>
  </si>
  <si>
    <t>2.</t>
  </si>
  <si>
    <t>3.</t>
  </si>
  <si>
    <t xml:space="preserve">2. </t>
  </si>
  <si>
    <t>Reducir o mitigar el riesgo</t>
  </si>
  <si>
    <t xml:space="preserve">3. </t>
  </si>
  <si>
    <t xml:space="preserve">Subproceso 4: </t>
  </si>
  <si>
    <t xml:space="preserve">7. </t>
  </si>
  <si>
    <t>8.</t>
  </si>
  <si>
    <t>Clasificación del riesgo</t>
  </si>
  <si>
    <t>Probabilidad</t>
  </si>
  <si>
    <t>Impacto</t>
  </si>
  <si>
    <t>¿Acción eficaz, cerrada?</t>
  </si>
  <si>
    <t>De corrupción</t>
  </si>
  <si>
    <t>Evitar el riesgo</t>
  </si>
  <si>
    <t>Estratégicos</t>
  </si>
  <si>
    <t>De imagen</t>
  </si>
  <si>
    <t>Compartir o transferir el riesgo</t>
  </si>
  <si>
    <t>Operativos</t>
  </si>
  <si>
    <t>Financieros</t>
  </si>
  <si>
    <t>Cumplimiento y conformidad</t>
  </si>
  <si>
    <t>De calidad</t>
  </si>
  <si>
    <t>Contractuales</t>
  </si>
  <si>
    <t>Recurso Humano</t>
  </si>
  <si>
    <t>Tecnológicos</t>
  </si>
  <si>
    <t>De información</t>
  </si>
  <si>
    <t>De comunicación</t>
  </si>
  <si>
    <t>De integración</t>
  </si>
  <si>
    <t>Ambientales</t>
  </si>
  <si>
    <t>Físicos</t>
  </si>
  <si>
    <t>De responsabilidad</t>
  </si>
  <si>
    <t>Nivel de riesgo (N.R.)</t>
  </si>
  <si>
    <t xml:space="preserve">Calificacion </t>
  </si>
  <si>
    <t>Política para el tratamiento (opciones de manejo)</t>
  </si>
  <si>
    <t>Baja</t>
  </si>
  <si>
    <t>Aceptable</t>
  </si>
  <si>
    <t>Asumir el riesgo</t>
  </si>
  <si>
    <t>Moderada</t>
  </si>
  <si>
    <t>Tolerable</t>
  </si>
  <si>
    <t>Asumir, reducir el riesgo</t>
  </si>
  <si>
    <t xml:space="preserve">Alta </t>
  </si>
  <si>
    <t>Importante</t>
  </si>
  <si>
    <t>Reducir, evitar, compartir o transferir el riesgo</t>
  </si>
  <si>
    <t>Extrema</t>
  </si>
  <si>
    <t>Inaceptable</t>
  </si>
  <si>
    <t>Evitar, reducir, compartir o transferir el riesgo</t>
  </si>
  <si>
    <t>TOTAL COMBINACIONES 5x5:</t>
  </si>
  <si>
    <t>ZONAS DE RIESGO:</t>
  </si>
  <si>
    <t>CANTIDAD DE RIESGOS POR ZONA:</t>
  </si>
  <si>
    <t>Versión 06</t>
  </si>
  <si>
    <t>Objetivos especificos:</t>
  </si>
  <si>
    <t xml:space="preserve">1. </t>
  </si>
  <si>
    <t xml:space="preserve">Subproceso 5: </t>
  </si>
  <si>
    <t xml:space="preserve">9. </t>
  </si>
  <si>
    <t>10.</t>
  </si>
  <si>
    <t xml:space="preserve">Subproceso 6: </t>
  </si>
  <si>
    <t xml:space="preserve">11. </t>
  </si>
  <si>
    <t>12.</t>
  </si>
  <si>
    <t>1. ¿El control está  automátizado?</t>
  </si>
  <si>
    <t>kdjfasd ñsj dfñlk ajsdñlkasjdfñljsdñlfkjsñdlkfjñsadlkfjñaslkd</t>
  </si>
  <si>
    <r>
      <t xml:space="preserve">Calificación Preliminar de </t>
    </r>
    <r>
      <rPr>
        <b/>
        <sz val="10"/>
        <color rgb="FF0000FF"/>
        <rFont val="Calibri"/>
        <family val="2"/>
        <scheme val="minor"/>
      </rPr>
      <t>Probabilidad</t>
    </r>
  </si>
  <si>
    <r>
      <t xml:space="preserve">Calificación Preliminar de </t>
    </r>
    <r>
      <rPr>
        <b/>
        <sz val="10"/>
        <color rgb="FF0000FF"/>
        <rFont val="Calibri"/>
        <family val="2"/>
        <scheme val="minor"/>
      </rPr>
      <t>Impacto</t>
    </r>
  </si>
  <si>
    <r>
      <t xml:space="preserve">3. ¿Está definido el </t>
    </r>
    <r>
      <rPr>
        <b/>
        <u/>
        <sz val="10"/>
        <rFont val="Arial"/>
        <family val="2"/>
      </rPr>
      <t>responsable</t>
    </r>
    <r>
      <rPr>
        <b/>
        <sz val="10"/>
        <rFont val="Arial"/>
        <family val="2"/>
      </rPr>
      <t xml:space="preserve"> de la ejecucion del control? (</t>
    </r>
    <r>
      <rPr>
        <b/>
        <u/>
        <sz val="10"/>
        <rFont val="Arial"/>
        <family val="2"/>
      </rPr>
      <t>quién</t>
    </r>
    <r>
      <rPr>
        <b/>
        <sz val="10"/>
        <rFont val="Arial"/>
        <family val="2"/>
      </rPr>
      <t>)</t>
    </r>
  </si>
  <si>
    <r>
      <t xml:space="preserve">4. ¿El </t>
    </r>
    <r>
      <rPr>
        <b/>
        <u/>
        <sz val="10"/>
        <rFont val="Arial"/>
        <family val="2"/>
      </rPr>
      <t xml:space="preserve">momento </t>
    </r>
    <r>
      <rPr>
        <b/>
        <sz val="10"/>
        <rFont val="Arial"/>
        <family val="2"/>
      </rPr>
      <t>de ejecución del control es adecuado? (</t>
    </r>
    <r>
      <rPr>
        <b/>
        <u/>
        <sz val="10"/>
        <rFont val="Arial"/>
        <family val="2"/>
      </rPr>
      <t>frecuencia</t>
    </r>
    <r>
      <rPr>
        <b/>
        <sz val="10"/>
        <rFont val="Arial"/>
        <family val="2"/>
      </rPr>
      <t xml:space="preserve"> y </t>
    </r>
    <r>
      <rPr>
        <b/>
        <u/>
        <sz val="10"/>
        <rFont val="Arial"/>
        <family val="2"/>
      </rPr>
      <t>cuándo</t>
    </r>
    <r>
      <rPr>
        <b/>
        <sz val="10"/>
        <rFont val="Arial"/>
        <family val="2"/>
      </rPr>
      <t>)</t>
    </r>
  </si>
  <si>
    <t xml:space="preserve"> Efectividad de las acciones de control (promedio):</t>
  </si>
  <si>
    <t>Efectividad accion de control</t>
  </si>
  <si>
    <t>MATRIZ DE EVALUACION DE RIESGOS</t>
  </si>
  <si>
    <t>ZONAS DE RIESGO</t>
  </si>
  <si>
    <t>Alta</t>
  </si>
  <si>
    <t>&lt;comprobacion rangos maximo y minimo empleados</t>
  </si>
  <si>
    <t>METODOLOGIA 2011 (VIGENTE)</t>
  </si>
  <si>
    <t>I m p a c t o</t>
  </si>
  <si>
    <t>¿La accion de control es preventiva o correctiva?</t>
  </si>
  <si>
    <t>Tipo acción de control</t>
  </si>
  <si>
    <t>Preventiva</t>
  </si>
  <si>
    <t>Correctiva</t>
  </si>
  <si>
    <r>
      <t xml:space="preserve">5. ¿Se cuenta con </t>
    </r>
    <r>
      <rPr>
        <b/>
        <u/>
        <sz val="10"/>
        <rFont val="Arial"/>
        <family val="2"/>
      </rPr>
      <t>evidencia</t>
    </r>
    <r>
      <rPr>
        <b/>
        <sz val="10"/>
        <rFont val="Arial"/>
        <family val="2"/>
      </rPr>
      <t xml:space="preserve"> de la ejecución del control?</t>
    </r>
  </si>
  <si>
    <r>
      <t xml:space="preserve">6. ¿En el tiempo que lleva el control ha demostrado ser </t>
    </r>
    <r>
      <rPr>
        <b/>
        <u/>
        <sz val="10"/>
        <rFont val="Arial"/>
        <family val="2"/>
      </rPr>
      <t>efectivo</t>
    </r>
    <r>
      <rPr>
        <b/>
        <sz val="10"/>
        <rFont val="Arial"/>
        <family val="2"/>
      </rPr>
      <t>?</t>
    </r>
  </si>
  <si>
    <r>
      <rPr>
        <b/>
        <sz val="10"/>
        <color rgb="FF0000FF"/>
        <rFont val="Arial"/>
        <family val="2"/>
      </rPr>
      <t>&lt;OJO:</t>
    </r>
    <r>
      <rPr>
        <sz val="10"/>
        <color rgb="FF0000FF"/>
        <rFont val="Arial"/>
        <family val="2"/>
      </rPr>
      <t xml:space="preserve"> </t>
    </r>
    <r>
      <rPr>
        <b/>
        <sz val="10"/>
        <color rgb="FF0000FF"/>
        <rFont val="Arial"/>
        <family val="2"/>
      </rPr>
      <t xml:space="preserve">No borrar esta tabla </t>
    </r>
    <r>
      <rPr>
        <sz val="10"/>
        <color rgb="FF0000FF"/>
        <rFont val="Arial"/>
        <family val="2"/>
      </rPr>
      <t xml:space="preserve">porque forman parte de las celdas de selección del presente formato. </t>
    </r>
  </si>
  <si>
    <r>
      <rPr>
        <b/>
        <sz val="10"/>
        <color rgb="FF0000FF"/>
        <rFont val="Arial"/>
        <family val="2"/>
      </rPr>
      <t xml:space="preserve">&lt;OJO: No borrar </t>
    </r>
    <r>
      <rPr>
        <sz val="10"/>
        <color rgb="FF0000FF"/>
        <rFont val="Arial"/>
        <family val="2"/>
      </rPr>
      <t xml:space="preserve">esta tabla porque sus datos forman parte de las celdas de selección del presente formato. </t>
    </r>
  </si>
  <si>
    <t>Versión 07</t>
  </si>
  <si>
    <t xml:space="preserve">&lt; 2.1 Documento respectivo </t>
  </si>
  <si>
    <r>
      <t xml:space="preserve">2. ¿Existe politica de operacion, procedimiento, manual, guia, instructivo o norma tecnica (ISO) donde estén </t>
    </r>
    <r>
      <rPr>
        <b/>
        <u/>
        <sz val="10"/>
        <rFont val="Arial"/>
        <family val="2"/>
      </rPr>
      <t>documentados</t>
    </r>
    <r>
      <rPr>
        <b/>
        <sz val="10"/>
        <rFont val="Arial"/>
        <family val="2"/>
      </rPr>
      <t xml:space="preserve">, ademas de los puntos 3, 4 y 5 que se enuncian en las columnas siguientes, el </t>
    </r>
    <r>
      <rPr>
        <b/>
        <u/>
        <sz val="10"/>
        <rFont val="Arial"/>
        <family val="2"/>
      </rPr>
      <t>objetivo</t>
    </r>
    <r>
      <rPr>
        <b/>
        <sz val="10"/>
        <rFont val="Arial"/>
        <family val="2"/>
      </rPr>
      <t xml:space="preserve"> del control (qué busca hacer el control) y las </t>
    </r>
    <r>
      <rPr>
        <b/>
        <u/>
        <sz val="10"/>
        <rFont val="Arial"/>
        <family val="2"/>
      </rPr>
      <t>excepciones, correcciones</t>
    </r>
    <r>
      <rPr>
        <b/>
        <sz val="10"/>
        <rFont val="Arial"/>
        <family val="2"/>
      </rPr>
      <t xml:space="preserve"> o </t>
    </r>
    <r>
      <rPr>
        <b/>
        <u/>
        <sz val="10"/>
        <rFont val="Arial"/>
        <family val="2"/>
      </rPr>
      <t>puntos de</t>
    </r>
    <r>
      <rPr>
        <b/>
        <sz val="10"/>
        <rFont val="Arial"/>
        <family val="2"/>
      </rPr>
      <t xml:space="preserve"> </t>
    </r>
    <r>
      <rPr>
        <b/>
        <u/>
        <sz val="10"/>
        <rFont val="Arial"/>
        <family val="2"/>
      </rPr>
      <t>decision</t>
    </r>
    <r>
      <rPr>
        <b/>
        <sz val="10"/>
        <rFont val="Arial"/>
        <family val="2"/>
      </rPr>
      <t xml:space="preserve"> que correspondan? En caso de no contar con alguno de estos documentos, ¿existe </t>
    </r>
    <r>
      <rPr>
        <b/>
        <u/>
        <sz val="10"/>
        <rFont val="Arial"/>
        <family val="2"/>
      </rPr>
      <t>norma legal</t>
    </r>
    <r>
      <rPr>
        <b/>
        <sz val="10"/>
        <rFont val="Arial"/>
        <family val="2"/>
      </rPr>
      <t xml:space="preserve"> (Ley, Decreto, Acuerdo, Circular) donde se dispone de informacion del control?</t>
    </r>
  </si>
  <si>
    <t>GESTION DE CONTROL INTERNO</t>
  </si>
  <si>
    <t>OFICINA DE CONTROL INTERNO</t>
  </si>
  <si>
    <t>Propender de forma razonable por la eficacia y eficiencia en la ejecución de funciones, actividades y recursos de la entidad, a través de la administración del riesgo y mecanismos de seguimiento y evaluación a la gestión que permitan implementar acciones preventivas, correctivas, de mejora o de mantenimiento y fortalecimiento, que den cumplimiento a la misión y objetivos institucionales.</t>
  </si>
  <si>
    <r>
      <rPr>
        <b/>
        <sz val="10"/>
        <rFont val="Arial"/>
        <family val="2"/>
      </rPr>
      <t>1.</t>
    </r>
    <r>
      <rPr>
        <sz val="10"/>
        <rFont val="Arial"/>
        <family val="2"/>
      </rPr>
      <t xml:space="preserve"> Falta de compromiso e interes de los Directivos y servidores publicos en general, en participar de forma estable y continua en las capacitaciones y labores que requiere la implementacion del SIG.</t>
    </r>
  </si>
  <si>
    <t>1. Omisiones y deficiencias en la implementacion de las 7 dimensiones del MIGP.</t>
  </si>
  <si>
    <t>2. Negligencia de algunos funcionarios en la implementacion de elementos de control requeridos para la institucionalidad y operación del SIG.</t>
  </si>
  <si>
    <t>2. Deficiente imagen institucional</t>
  </si>
  <si>
    <t>3. Investigaciones disciplinarias contra funcionarios publicos</t>
  </si>
  <si>
    <r>
      <rPr>
        <b/>
        <sz val="10"/>
        <rFont val="Arial"/>
        <family val="2"/>
      </rPr>
      <t>1.</t>
    </r>
    <r>
      <rPr>
        <sz val="10"/>
        <rFont val="Arial"/>
        <family val="2"/>
      </rPr>
      <t xml:space="preserve">Supervision debil o insuficiente de las tareas encomendadas a los funcionarios y contratistas </t>
    </r>
  </si>
  <si>
    <t>1. investigaciones disciplinarias contra funcionarios publicos</t>
  </si>
  <si>
    <t xml:space="preserve">2. Deficiente revision y atencion de las p.q.r. </t>
  </si>
  <si>
    <t>2. Sanciones al Alcalde</t>
  </si>
  <si>
    <t>3. Desmejora de la imagen institucional</t>
  </si>
  <si>
    <t>Subproceso 1: N.A.</t>
  </si>
  <si>
    <t>Subproceso 2: N.A.</t>
  </si>
  <si>
    <t>1. Deficiente identificacion de riesgos en los procesos</t>
  </si>
  <si>
    <t>1. Daños y perdidas fisicas, financieras y humanas</t>
  </si>
  <si>
    <t xml:space="preserve">2. Inexistencia o debilidades en las acciones de control </t>
  </si>
  <si>
    <t>2. Investigaciones fiscales, disciplinarias y penales contra los funcionarios</t>
  </si>
  <si>
    <t xml:space="preserve">1. Deficiente supervision y seguimiento al programa de auditorias </t>
  </si>
  <si>
    <t>1. Notificacion tardía de hallazgos.</t>
  </si>
  <si>
    <t>2. Condescendencia en la autorizacion de actas de pago al personal de apoyo en auditorias.</t>
  </si>
  <si>
    <t>1. Hallazgos administrativos y disciplinarios a los funcionarios de la OCI.</t>
  </si>
  <si>
    <t>2. Deterioro de la imagen de la OCI.</t>
  </si>
  <si>
    <t>1. Deficiencias en el perfil y experiencia en auditoria y en el conocimiento y manejo de lo público, de las personas contratadas para el equipo auditor de la OCI.</t>
  </si>
  <si>
    <t>1. Deteccion de hallazgos por parte de otros organismos de control y regulacion.</t>
  </si>
  <si>
    <t>2. Carencia de capacitacion y actualizacion en la formacion de los auditores internos</t>
  </si>
  <si>
    <t>2. Hallazgos administrativos y disciplinarios a los funcionarios de la OCI.</t>
  </si>
  <si>
    <t>3. No inclusión en el Programa de auditorias de aquellos Procesos con riesgos criticos y con debilidades en los controles.</t>
  </si>
  <si>
    <t>3. Informes de Control Interno con deficiencias en su alcance y criterios de auditoria .</t>
  </si>
  <si>
    <t>1. Falta de revision y seguimiento constante de las acciones correctivas y metas a cargo de cada u.a. registradas en los Planes de mejoramiento.</t>
  </si>
  <si>
    <t>1. Recurrencia de hallazgos por la no adopcion de las acciones de control pertinentes.</t>
  </si>
  <si>
    <t>2. Delegacion inadecuada para la proyeccion de los PDEM.</t>
  </si>
  <si>
    <t>2. Procesos sancionatorios al señor Alcalde.</t>
  </si>
  <si>
    <t>3. Falta de pertinencia del hallazgo con la accion correctiva presentada.</t>
  </si>
  <si>
    <t>3. Planes de mejoramiento con considerable cantidad de acciones vencidas y abiertas.</t>
  </si>
  <si>
    <r>
      <rPr>
        <b/>
        <sz val="10"/>
        <rFont val="Arial"/>
        <family val="2"/>
      </rPr>
      <t>1.</t>
    </r>
    <r>
      <rPr>
        <sz val="10"/>
        <rFont val="Arial"/>
        <family val="2"/>
      </rPr>
      <t xml:space="preserve"> Retroceso o estancamiento de la gestion de la entidad reflejado en la medicion del Indice de desempeño insitucional IDI del DAFP.</t>
    </r>
  </si>
  <si>
    <r>
      <rPr>
        <b/>
        <sz val="10"/>
        <rFont val="Arial"/>
        <family val="2"/>
      </rPr>
      <t>4.</t>
    </r>
    <r>
      <rPr>
        <sz val="10"/>
        <rFont val="Arial"/>
        <family val="2"/>
      </rPr>
      <t xml:space="preserve"> Extemporaneidad en la presentacion de los informes de auditoria por culminarse al final de la vigencia o al iniciar la siguiente.</t>
    </r>
  </si>
  <si>
    <t>1. Procedimiento P-GCI-01 Informes a entes reguladores
2. Instructivo I-GCI-04 Rendicion de cuenta a la C.M.
3. Instructivo I-GCI-01 Rendicion electronica de informes para la CGR (SIRECI)</t>
  </si>
  <si>
    <t>1. Manual M-GCI-01 Manual para la administración de riesgos
2. Instructivo I-GCI-02  Metodología para la administración de riesgos</t>
  </si>
  <si>
    <r>
      <rPr>
        <b/>
        <sz val="10"/>
        <rFont val="Arial"/>
        <family val="2"/>
      </rPr>
      <t>1.</t>
    </r>
    <r>
      <rPr>
        <sz val="10"/>
        <rFont val="Arial"/>
        <family val="2"/>
      </rPr>
      <t xml:space="preserve"> Propender por darle un </t>
    </r>
    <r>
      <rPr>
        <b/>
        <sz val="10"/>
        <rFont val="Arial"/>
        <family val="2"/>
      </rPr>
      <t xml:space="preserve">liderazgo estratégico </t>
    </r>
    <r>
      <rPr>
        <sz val="10"/>
        <rFont val="Arial"/>
        <family val="2"/>
      </rPr>
      <t xml:space="preserve">a la OCI y </t>
    </r>
    <r>
      <rPr>
        <b/>
        <sz val="10"/>
        <rFont val="Arial"/>
        <family val="2"/>
      </rPr>
      <t xml:space="preserve">enfocar </t>
    </r>
    <r>
      <rPr>
        <sz val="10"/>
        <rFont val="Arial"/>
        <family val="2"/>
      </rPr>
      <t xml:space="preserve">la entidad hacia el la </t>
    </r>
    <r>
      <rPr>
        <b/>
        <sz val="10"/>
        <rFont val="Arial"/>
        <family val="2"/>
      </rPr>
      <t xml:space="preserve">prevención </t>
    </r>
    <r>
      <rPr>
        <sz val="10"/>
        <rFont val="Arial"/>
        <family val="2"/>
      </rPr>
      <t>a través del fomento de la cultura del control, la asesoría, el acompañamiento, la autoevaluación de los procesos, la formulación de recomendaciones con alcance preventivo y el reporte de hallazgos y generación de advertencias necesarias (cuando se detecten desviaciones en la gestión).</t>
    </r>
  </si>
  <si>
    <r>
      <rPr>
        <b/>
        <sz val="10"/>
        <rFont val="Arial"/>
        <family val="2"/>
      </rPr>
      <t>2.</t>
    </r>
    <r>
      <rPr>
        <sz val="10"/>
        <rFont val="Arial"/>
        <family val="2"/>
      </rPr>
      <t xml:space="preserve"> Asesorar, acompañar y </t>
    </r>
    <r>
      <rPr>
        <b/>
        <sz val="10"/>
        <rFont val="Arial"/>
        <family val="2"/>
      </rPr>
      <t xml:space="preserve">evaluar la gestión del riesgo </t>
    </r>
    <r>
      <rPr>
        <sz val="10"/>
        <rFont val="Arial"/>
        <family val="2"/>
      </rPr>
      <t>dentro de un proceso permanente e interactivo entre los lideres de los procesos y la OCI, sobre los factores de riesgo que puedan llegar a representar una amenaza para la consecución de los objetivos de los procesos.</t>
    </r>
  </si>
  <si>
    <r>
      <rPr>
        <b/>
        <sz val="10"/>
        <rFont val="Arial"/>
        <family val="2"/>
      </rPr>
      <t>3.</t>
    </r>
    <r>
      <rPr>
        <sz val="10"/>
        <rFont val="Arial"/>
        <family val="2"/>
      </rPr>
      <t xml:space="preserve"> Mantener un puente de comunicación eficaz y eficiente </t>
    </r>
    <r>
      <rPr>
        <b/>
        <sz val="10"/>
        <rFont val="Arial"/>
        <family val="2"/>
      </rPr>
      <t xml:space="preserve">(relación) con los organismos de control y regulación </t>
    </r>
    <r>
      <rPr>
        <sz val="10"/>
        <rFont val="Arial"/>
        <family val="2"/>
      </rPr>
      <t>que supervisan la gestión de la entidad, de tal forma que se coadyuve para que las labores requeridas por dichos organismos, se atiendan en la entidad bajo las condiciones señaladas, previendo de no incurrir en inconsistencias y violaciones al conducto regular en el suministro de la información.</t>
    </r>
  </si>
  <si>
    <r>
      <rPr>
        <b/>
        <sz val="10"/>
        <rFont val="Arial"/>
        <family val="2"/>
      </rPr>
      <t>4.</t>
    </r>
    <r>
      <rPr>
        <sz val="10"/>
        <rFont val="Arial"/>
        <family val="2"/>
      </rPr>
      <t xml:space="preserve"> Hacer </t>
    </r>
    <r>
      <rPr>
        <b/>
        <sz val="10"/>
        <rFont val="Arial"/>
        <family val="2"/>
      </rPr>
      <t xml:space="preserve">seguimiento y evaluación a la gestión </t>
    </r>
    <r>
      <rPr>
        <sz val="10"/>
        <rFont val="Arial"/>
        <family val="2"/>
      </rPr>
      <t>de la entidad, asistiéndola en la identificación, aplicación y mantenimiento de controles efectivos, evaluando, bajo los principios de la auditoria interna, su adecuación, eficacia y eficiencia en la administración y operación de los procesos (políticas, procedimientos, instructivos, circulares, entre otros), de tal forma que se promuevan las acciones preventivas, correctivas y de mejora en su gestión.</t>
    </r>
  </si>
  <si>
    <t>1. Procedimiento P-GCI-02 Procedimiento de auditoria interna.
2. Prueba de auditoria para contratacion.</t>
  </si>
  <si>
    <t>1. Procedimiento P-GCI-02 Procedimiento de auditoria interna. 
2. Instructivo I-GCI-03 Evaluacion del Control Interno contable.
3. Prueba de auditoria para contratacion.</t>
  </si>
  <si>
    <r>
      <rPr>
        <b/>
        <sz val="10"/>
        <rFont val="Arial"/>
        <family val="2"/>
      </rPr>
      <t>6.</t>
    </r>
    <r>
      <rPr>
        <sz val="10"/>
        <rFont val="Arial"/>
        <family val="2"/>
      </rPr>
      <t xml:space="preserve"> Incumplimiento en la implementacion de las acciones correctivas y metas definidas en los Planes de mejoramiento vigentes.</t>
    </r>
  </si>
  <si>
    <r>
      <rPr>
        <b/>
        <sz val="10"/>
        <rFont val="Arial"/>
        <family val="2"/>
      </rPr>
      <t>5.</t>
    </r>
    <r>
      <rPr>
        <sz val="10"/>
        <rFont val="Arial"/>
        <family val="2"/>
      </rPr>
      <t xml:space="preserve"> Omision y falta de oportunidad en la detección de hallazgos.</t>
    </r>
  </si>
  <si>
    <t>1. Procedimiento P-GCI-02 Procedimiento de auditoria interna. 
2. Guia auditoria para entidades publicas v.3 (mayo 2018)</t>
  </si>
  <si>
    <t>1. Manual operativo del MIPG v.2 (ago.2018)
2. Marco general del MIPG (oct.2017)
3. Curso virtual DAFP 2019 (inicia con modulo introductorio MIPG)</t>
  </si>
  <si>
    <t>programacion de capacitacion en riesgos ejecutada</t>
  </si>
  <si>
    <r>
      <rPr>
        <b/>
        <sz val="10"/>
        <rFont val="Arial"/>
        <family val="2"/>
      </rPr>
      <t>2.</t>
    </r>
    <r>
      <rPr>
        <sz val="10"/>
        <rFont val="Arial"/>
        <family val="2"/>
      </rPr>
      <t xml:space="preserve"> Materializacion de riesgos en los procesos.</t>
    </r>
  </si>
  <si>
    <r>
      <rPr>
        <b/>
        <sz val="10"/>
        <rFont val="Arial"/>
        <family val="2"/>
      </rPr>
      <t>3.</t>
    </r>
    <r>
      <rPr>
        <sz val="10"/>
        <rFont val="Arial"/>
        <family val="2"/>
      </rPr>
      <t xml:space="preserve"> Incumplimiento, presentacion parcial o extemporanea de respuesta a requerimientos e informes solicitados por la OCI y los organismos de control y regulacion.</t>
    </r>
  </si>
  <si>
    <t>Dentro de las capacitaciones para la administracion de riesgos, la OCI hara enfasis en la identificacion y manejo de riesgos en aquellos procesos donde se han materializado.</t>
  </si>
  <si>
    <t>politica de operación aplicada de conformidad</t>
  </si>
  <si>
    <t>La OCI aplicará de conformidad la politica de operación relativa a este riesgo para corregir los aspectos de frecuencia, evidencia y efectividad que se encuentran deficientes en la mas reciente evaluacion.</t>
  </si>
  <si>
    <t>notificaciones a Control disciplinario interno</t>
  </si>
  <si>
    <t>metodologia diseñada y aplicada</t>
  </si>
  <si>
    <t>El area coordinadora del SIG en la entidad, con la asesorÍa de la OCI, diseñará e iniciará la aplicación de la metodologia para hacer seguimiento a los avances de las 16 politicas y 7 dimensiones del MIPG.</t>
  </si>
  <si>
    <t>Subproceso 3: N.A.</t>
  </si>
  <si>
    <t>El profesional universitario de la OCI hacia el mes de agosto de cada año, programa y realiza reuniones de seguimiento y actualización de la información de los Mapas de riesgo por proceso, para lo cual, con los funcionarios delegados de cada uno de estos, revisa, hace observaciones a partir de la experiencia en casos presentados, solicitudes y asesora la actualización de la información registrada en aquellos y en la Matriz de controles y análisis de efectividad, además, revisa los avances de las acciones proyectadas en el Plan de manejo de riesgos. Para lo anterior, se dispone de: 1. Manual M-GCI-01 Manual para la administración de riesgos
2. Instructivo I-GCI-02  Metodología para la administración de riesgos</t>
  </si>
  <si>
    <t>El profesional universitario de la OCI, trimestralmente, hace seguimiento en las u.a. a los avances de los Planes de mejoramiento vigentes, para lo cual recopila, registra, consolida y reporta (a los organismos de control y regulacion respectivos) la información suministrada que constituye el insumo para la calificacion que pondera el cumplimiento de cada una de las metas de dichos planes, conforme a los documentos soportes reportados y la información recabada con los funcionarios delegados. Se deja como evidencia, el cuadro consolidado de evaluacion de los avances por u.a. responsable. Para lo anterior, se dispone de: 1. Procedimiento P-GCI-02 Procedimiento de auditoria interna. 
2. Guia auditoria para entidades publicas v.3 (mayo 2018).
En igual sentido, la Oficina de Control Interno debe asesorar a los funcionarios en la proyección de la causa raíz, acciones correctivas, metas y plazos de los Planes de Mejoramiento resultantes de las auditorias, considerando las constantes debilidades presentadas en esta labor, para lo cual el profesional universitario revisa conjuntamente el borrador del Plan de mejoramiento con los funcionarios de la unidad o proceso auditado, con el fin de que la proyección de las variables mencionadas sean pertinentes, prudentes, alcanzables, consistentes, coherentes, cuantificables, medibles, realizables y permanentes, de tal forma que pasen a formar parte del inventario de controles al interior de las actividades de los Procesos auditados y que sirvan para la mitigación de los riesgos.</t>
  </si>
  <si>
    <t>El profesional universitario de la Oficina de Control Interno, cada 4 meses, conforme a las fechas preestablecidas y en cumplimiento de los informes intermedios del estado del SCI de la entidad, proyecta para la firma del Jefe de la Oficina de Control Interno el informe de los avances y dificultades en la gestión de la entidad, inherentes a la implementación del Modelo Integrado de Planeación y gestión MIPG y que forma parte de las fuentes de información para la evaluación anual de este modelo. En el transcurso de la vigencia, la Oficina de Control Interno junto con el área coordinadora del S.I.G. de la entidad, han notificado a los directivos y líderes de las 7 dimensiones del MIPG, los requerimientos necesarios (aspectos mínimos) para la implementación de los elementos de control que integran estas dimensiones. En lo que tiene que ver con el SCI., la Oficina de Control Interno enfatiza sus esfuerzos en las acciones a aplicar con la 7º dimensión. En caso de no recibir respuesta o que sea insuficiente, se compulsa copia a Control disciplinario interno, para lo de su competencia. Para lo anterior, se dispone de: 1. Manual operativo del MIPG v.2 (ago.2018); 2. Marco general del MIPG (oct.2017); 3. Curso virtual DAFP 2019 (inicia con modulo introductorio MIPG)</t>
  </si>
  <si>
    <t>El profesional universitario de la OCI, hacia el mes de marzo de cada año, previo al inicio de las labores de auditoria, realiza a los funcionarios que conforman el grupo auditor, reinducción en el procedimiento de Auditoria interna y en las Guías de auditoria y de gestión del riesgo del DAFP. Para esto, se llevan a cabo reuniones donde se revisa el contenido de los documentos mencionados y, simultáneamente, se prepara la construcción, entre todos, de la prueba de auditoria correspondiente a la labor a ejecutar. Lo anterior, con el fin de reforzar el conocimiento y retomar experiencias de evaluaciones realizadas, que conduzcan a mejorar la idoneidad del grupo en el desarrollo de la auditoria; se deja como evidencia, el acta y registro de asistencia respectivos. Para lo anterior, se dispone de: 1. Procedimiento P-GCI-02 Procedimiento de auditoria interna; 2. Instructivo I-GCI-03 Evaluación del Control Interno contable; 3. Prueba de auditoria para contratación.</t>
  </si>
  <si>
    <t>Cada unidad administrativa, por principio de autocontrol, debe estar al tanto de los informes que le corresponde rendir ante los organismos de control y regulación en cuanto a contenido, u.a. responsable, marco legal, entidad solicitante, fecha de presentación y periodicidad. La OCI ha coadyuvado en este sentido compilando en el documento denominado "Calendario de presentación de informes a entidades de control y regulación", la información que le compete a cada u.a. De esta forma, el profesional universitario de la OCI, a mediados de enero de cada año, solicita la publicación de este documento en el sitio web de funcionarios, con las actualizaciones que se hayan producido, entre ellas, la revisión de algunos informes como el de Rendición de la cuenta a la C.M. Una vez publicado, se informa a los Jefes de las u.a a través de los correos institucionales. Como evidencia, queda la publicación del documento en el sitio web de funcionarios y la impresión del correo enviado. En caso de mora o no entrega de un informe, se procede a notificar a Control disciplinario interno para lo de su competencia. Para lo anterior, se dispone de: 1. Procedimiento P-GCI-01 Informes a entes reguladores; 2. Instructivo I-GCI-04 Rendicion de cuenta a la C.M.; 3. Instructivo I-GCI-01 Rendicion electronica de informes para la CGR (SIRECI)</t>
  </si>
  <si>
    <t>El jefe de Control Interno debe hacer seguimiento a la gestión de la Oficina que lidera, para lo cual, periodicamente, se reúne con sus funcionarios para revisar, entre otros temas, el estado de las labores de auditoria emprendidas. La OCI dada sus limitantes en su capacidad operativa, cuenta para ello con la contratacion oportuna de profesionales de apoyo a las labores de auditoria. De las observaciones y  dificultades resultantes quedan compromisos a cargo de los funcionarios, los cuales se revisan en las fechas que se determinen en la siguiente reunión. Para lo anterior, se dispone de: 1. Procedimiento P-GCI-02 Procedimiento de auditoria interna; 2. Prueba de auditoria para contratacion.</t>
  </si>
  <si>
    <t>Las acciones que garantizan, bajo condiciones normales, el cumplimiento de las metas que se formalizan a traves de los PDEM, dependen unicamente de la u.a. responsable de su ejecucion. Una de las formas para impulsar desde la OCI el cumplimiento de las metas, en caso de incumplimiento por negligencia u omision, es la de compulsar copia a Control disciplinario interno para lo de su competencia.</t>
  </si>
  <si>
    <t>Rango indicador efectividad acc.control</t>
  </si>
  <si>
    <t>Proceso</t>
  </si>
  <si>
    <t>Gagroambiental</t>
  </si>
  <si>
    <t>Efectividad controles (%)</t>
  </si>
  <si>
    <t>GAtencion comunidad</t>
  </si>
  <si>
    <t>Gcomunicacion publica</t>
  </si>
  <si>
    <t>Gjuridica</t>
  </si>
  <si>
    <t>Gcontratacion</t>
  </si>
  <si>
    <t>Gdocumental</t>
  </si>
  <si>
    <t>Griesgo de desastres</t>
  </si>
  <si>
    <t>Gsalud</t>
  </si>
  <si>
    <t>Gseguridad conviv.ciudadana</t>
  </si>
  <si>
    <t>Gcontrol disciplinario interno</t>
  </si>
  <si>
    <t>Gcontrol interno</t>
  </si>
  <si>
    <t>Geducativa integral</t>
  </si>
  <si>
    <t>Gfinanciera</t>
  </si>
  <si>
    <t>Gordenamiento territorial</t>
  </si>
  <si>
    <t>No.</t>
  </si>
  <si>
    <t>dato sobreestimado (100)</t>
  </si>
  <si>
    <t>Mapas de riesgo actualizados 2019-2020</t>
  </si>
  <si>
    <t>N.D.</t>
  </si>
  <si>
    <t>N.D.: dato no disponible por falta de info para su calculo</t>
  </si>
  <si>
    <t>0 - 50%</t>
  </si>
  <si>
    <t>51 - 85%</t>
  </si>
  <si>
    <t>86 - 100%</t>
  </si>
  <si>
    <r>
      <t>&lt;</t>
    </r>
    <r>
      <rPr>
        <b/>
        <sz val="10"/>
        <rFont val="Arial"/>
        <family val="2"/>
      </rPr>
      <t>marzo 25/21</t>
    </r>
    <r>
      <rPr>
        <sz val="10"/>
        <rFont val="Arial"/>
        <family val="2"/>
      </rPr>
      <t>: rango modicado a aplicar en la eval 2020 y en adelante.</t>
    </r>
  </si>
  <si>
    <t>&lt;mayor a 900 caracteres limite del FURAG.</t>
  </si>
  <si>
    <t>Se considera deficiente y escasa la participación en la gestión y administración de los riesgos de la entidad aunado a la evidencia detectada con riesgos de corrupción, esto, habida cuenta que el insumo de información lo constituye el debido levantamiento de la información de los riesgos inherentes a los procesos que deben estar adaptados a la metodología más reciente impartida por la OCI a partir de los lineamientos del DAFP. Lo anterior sustentado en lo siguiente: el resultado del indicador de eficacia del 16,7% en el acatamiento a la actualización de los mapas de riesgo (m.r.) 2020 (presentaron la info 4 de los 24 procesos de la entidad), señala una baja participación de los líderes de los Procesos en esta labor. Posteriormente se recibió la información de otros procesos y se consolidaron junto con los m.r. que se habían actualizado, obteniéndose un total de 14 m.r. de los cuales 5 contienen la información acorde a requisitos, es decir, del total de Procesos el 20,8% es conforme y los restantes 19 no cumplen con los requisitos. También se señala que de los 5 m.r. solo 1 muestra una efectividad alta en sus controles (&gt;85%), los restantes 4 muestran una efectividad media (51 a 85%). De los 19 procesos referidos, 9 a pesar de estar actualizados adolecen de información incompleta y 10 no se han actualizado a dicha metodología desde el 2018. Además, en el proceso GEducativa integral, recientemente se detectó una presunta materialización de riesgos de corrupción en la liquidación de la nómina, situación que fue objeto de traslado a los organismos de control respectivos.</t>
  </si>
  <si>
    <t xml:space="preserve">Se conceptúa que no es efectivo el SCI debido a tres factores: primero, la no implementación de las Políticas de Gestión y Desempeño (PGD); segundo, están inactivos los roles de los servidores públicos en la primera y segunda líneas de defensa y, tercero, se queda corta la operación del CICCI frente a su misión y funciones (línea estratégica). Lo anterior sustentado en lo siguiente: El estado del SCI para la entidad a partir de la evaluación semestral realizada bajo la metodología dispuesta por el DAFP al cierre del 2020, se sitúa en el 47% que difiere de la metodología empleada en el FURAG para la obtención del puntaje de la Dimensión 7 y la Política 16 del MIPG. Tal metodología busca que las entidades públicas cuenten con un mecanismo para evaluar su SCI de manera integral, evaluación que gira en torno a dos conceptos: primero, si el control interno “se encuentra Presente”, es decir, si existen en diseño e implementación los requerimientos asociados a las PGD; en otras palabras, se trata de la implementación de las PGD contenidas en el MIPG, que le permiten a las entidades establecer su estructura para la gestión y adecuada operación, dentro de la cual se encuentran inmersos los controles y, segundo, si el control interno “se encuentra Funcionando”, es decir, si los componentes y lineamientos de dicha evaluación son aplicados de forma sistemática como han sido diseñados y es posible analizar su efectividad para evitar la materialización de riesgos; significa de igual forma que el MECI a través de sus 5 componentes le permiten a la entidad establecer la efectividad de los controles diseñados desde la estructura del MIPG. Complementario a lo anterior, la verificación a que hace referencia la herramienta de evaluación, atiende al esquema de Líneas de Defensa, por lo que la evaluación o verificación de efectividad debe estar dándose en el marco del CICCI. Esto permite definir si los temas están “funcionando” en términos de su efectividad para evitar la materialización de riesgos. Por tanto, si bien la evaluación independiente que lleva a cabo el Jefe de Control Interno es un factor determinante del análisis en la herramienta dispuesta, se debe considerar tal evaluación en el marco del esquema de Líneas de Defensa, específicamente frente a la Línea Estratégica a través del papel que desempeña el CICCI pues se trata de un análisis integral del SCI.
</t>
  </si>
  <si>
    <t>Se considera deficiente y escasa la participación en la gestión y administración de los riesgos de la entidad aunado a la evidencia detectada con riesgos de corrupción, esto, habida cuenta que el insumo de información lo constituye el debido levantamiento de la información de los riesgos inherentes a los procesos que deben estar adaptados a la metodología más reciente impartida por la OCI a partir de los lineamientos del DAFP. Lo anterior sustentado en lo siguiente: el resultado del indicador de eficacia del 16,7% en el acatamiento a la actualización de los mapas de riesgo (m.r.) 2020 (presentaron la info 4 de los 24 procesos de la entidad), señala una baja participación de los líderes de los Procesos en esta labor. Posteriormente se recibió la información de otros procesos y se consolidaron junto con los m.r. que se habían actualizado, obteniéndose un total de 14 m.r. de los cuales 5 co</t>
  </si>
  <si>
    <t>&lt; igual a 900 caracteres limite del FURAG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</si>
</sst>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2"/>
      <color theme="1"/>
      <name val="Arial"/>
      <family val="2"/>
    </font>
    <font>
      <sz val="12"/>
      <color theme="1"/>
      <name val="Arial"/>
      <family val="2"/>
    </font>
    <font>
      <b/>
      <sz val="10"/>
      <name val="Arial"/>
      <family val="2"/>
    </font>
    <font>
      <b/>
      <sz val="12"/>
      <name val="Arial"/>
      <family val="2"/>
    </font>
    <font>
      <sz val="10"/>
      <name val="Arial"/>
      <family val="2"/>
    </font>
    <font>
      <sz val="10"/>
      <color rgb="FFFF0000"/>
      <name val="Arial"/>
      <family val="2"/>
    </font>
    <font>
      <u/>
      <sz val="11"/>
      <color theme="10"/>
      <name val="Calibri"/>
      <family val="2"/>
    </font>
    <font>
      <b/>
      <sz val="12"/>
      <color rgb="FF0000FF"/>
      <name val="Arial"/>
      <family val="2"/>
    </font>
    <font>
      <sz val="10"/>
      <color theme="1"/>
      <name val="Arial"/>
      <family val="2"/>
    </font>
    <font>
      <b/>
      <sz val="9"/>
      <color indexed="81"/>
      <name val="Tahoma"/>
      <family val="2"/>
    </font>
    <font>
      <sz val="9"/>
      <color indexed="81"/>
      <name val="Tahoma"/>
      <family val="2"/>
    </font>
    <font>
      <sz val="9"/>
      <color indexed="81"/>
      <name val="Arial"/>
      <family val="2"/>
    </font>
    <font>
      <b/>
      <sz val="9"/>
      <color indexed="81"/>
      <name val="Arial"/>
      <family val="2"/>
    </font>
    <font>
      <b/>
      <sz val="8"/>
      <color indexed="81"/>
      <name val="Arial"/>
      <family val="2"/>
    </font>
    <font>
      <b/>
      <sz val="10"/>
      <color rgb="FFFF0000"/>
      <name val="Arial"/>
      <family val="2"/>
    </font>
    <font>
      <b/>
      <sz val="10"/>
      <color rgb="FF0000FF"/>
      <name val="Arial"/>
      <family val="2"/>
    </font>
    <font>
      <sz val="9"/>
      <color theme="1"/>
      <name val="Arial"/>
      <family val="2"/>
    </font>
    <font>
      <b/>
      <sz val="9"/>
      <color theme="1"/>
      <name val="Arial"/>
      <family val="2"/>
    </font>
    <font>
      <sz val="8"/>
      <color indexed="81"/>
      <name val="Tahoma"/>
      <family val="2"/>
    </font>
    <font>
      <b/>
      <sz val="8"/>
      <color indexed="81"/>
      <name val="Tahoma"/>
      <family val="2"/>
    </font>
    <font>
      <sz val="10"/>
      <color indexed="9"/>
      <name val="Arial"/>
      <family val="2"/>
    </font>
    <font>
      <sz val="16"/>
      <color rgb="FF0000FF"/>
      <name val="Arial"/>
      <family val="2"/>
    </font>
    <font>
      <sz val="10"/>
      <color rgb="FF0000FF"/>
      <name val="Arial"/>
      <family val="2"/>
    </font>
    <font>
      <b/>
      <sz val="14"/>
      <color rgb="FF0000FF"/>
      <name val="Arial"/>
      <family val="2"/>
    </font>
    <font>
      <sz val="10"/>
      <color indexed="81"/>
      <name val="Tahoma"/>
      <family val="2"/>
    </font>
    <font>
      <b/>
      <sz val="10"/>
      <color indexed="81"/>
      <name val="Tahoma"/>
      <family val="2"/>
    </font>
    <font>
      <b/>
      <sz val="10"/>
      <color rgb="FF0000FF"/>
      <name val="Calibri"/>
      <family val="2"/>
      <scheme val="minor"/>
    </font>
    <font>
      <b/>
      <u/>
      <sz val="10"/>
      <name val="Arial"/>
      <family val="2"/>
    </font>
    <font>
      <b/>
      <sz val="10"/>
      <color theme="1"/>
      <name val="Arial"/>
      <family val="2"/>
    </font>
    <font>
      <u/>
      <sz val="10"/>
      <color theme="10"/>
      <name val="Arial"/>
      <family val="2"/>
    </font>
    <font>
      <b/>
      <sz val="11"/>
      <name val="Arial"/>
      <family val="2"/>
    </font>
    <font>
      <sz val="11"/>
      <name val="Arial"/>
      <family val="2"/>
    </font>
    <font>
      <sz val="11"/>
      <color theme="1"/>
      <name val="Arial"/>
      <family val="2"/>
    </font>
    <font>
      <b/>
      <sz val="12"/>
      <color theme="1"/>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indexed="10"/>
        <bgColor indexed="64"/>
      </patternFill>
    </fill>
    <fill>
      <patternFill patternType="solid">
        <fgColor rgb="FFFF9999"/>
        <bgColor indexed="64"/>
      </patternFill>
    </fill>
    <fill>
      <patternFill patternType="solid">
        <fgColor rgb="FF99FF99"/>
        <bgColor indexed="64"/>
      </patternFill>
    </fill>
    <fill>
      <patternFill patternType="solid">
        <fgColor rgb="FFFF5050"/>
        <bgColor indexed="64"/>
      </patternFill>
    </fill>
    <fill>
      <patternFill patternType="solid">
        <fgColor theme="7" tint="0.59999389629810485"/>
        <bgColor indexed="64"/>
      </patternFill>
    </fill>
    <fill>
      <patternFill patternType="solid">
        <fgColor rgb="FFFF7C8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s>
  <cellStyleXfs count="6">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4" fillId="0" borderId="0"/>
    <xf numFmtId="0" fontId="4" fillId="0" borderId="0"/>
    <xf numFmtId="9" fontId="4" fillId="0" borderId="0" applyFont="0" applyFill="0" applyBorder="0" applyAlignment="0" applyProtection="0"/>
  </cellStyleXfs>
  <cellXfs count="307">
    <xf numFmtId="0" fontId="0" fillId="0" borderId="0" xfId="0"/>
    <xf numFmtId="10" fontId="2" fillId="0" borderId="4" xfId="0" applyNumberFormat="1" applyFont="1" applyBorder="1" applyAlignment="1" applyProtection="1">
      <alignment horizontal="center" vertical="center"/>
    </xf>
    <xf numFmtId="0" fontId="2" fillId="0" borderId="0" xfId="0" applyFont="1" applyBorder="1" applyAlignment="1" applyProtection="1">
      <alignment horizontal="left" vertical="center"/>
    </xf>
    <xf numFmtId="10" fontId="2" fillId="0" borderId="0" xfId="0" applyNumberFormat="1" applyFont="1" applyFill="1" applyAlignment="1" applyProtection="1">
      <alignment horizontal="right" vertical="center"/>
    </xf>
    <xf numFmtId="10" fontId="2" fillId="0" borderId="0" xfId="0" applyNumberFormat="1" applyFont="1" applyAlignment="1" applyProtection="1">
      <alignment horizontal="right" vertical="top" wrapText="1"/>
    </xf>
    <xf numFmtId="1" fontId="2" fillId="2" borderId="4" xfId="0" applyNumberFormat="1" applyFont="1" applyFill="1" applyBorder="1" applyAlignment="1" applyProtection="1">
      <alignment horizontal="center" vertical="center" wrapText="1"/>
    </xf>
    <xf numFmtId="10" fontId="2" fillId="0" borderId="0" xfId="0" applyNumberFormat="1" applyFont="1" applyAlignment="1" applyProtection="1">
      <alignment horizontal="right" vertical="center"/>
    </xf>
    <xf numFmtId="10" fontId="4" fillId="0" borderId="0" xfId="0" applyNumberFormat="1" applyFont="1" applyFill="1" applyAlignment="1" applyProtection="1">
      <alignment vertical="center"/>
    </xf>
    <xf numFmtId="0" fontId="2" fillId="0" borderId="6" xfId="0" applyFont="1" applyFill="1" applyBorder="1" applyAlignment="1">
      <alignment horizontal="right" vertical="top"/>
    </xf>
    <xf numFmtId="0" fontId="5" fillId="0" borderId="0" xfId="0" applyFont="1" applyProtection="1"/>
    <xf numFmtId="10" fontId="4" fillId="0" borderId="4" xfId="0" applyNumberFormat="1" applyFont="1" applyFill="1" applyBorder="1" applyAlignment="1" applyProtection="1">
      <alignment horizontal="justify" vertical="top" wrapText="1"/>
    </xf>
    <xf numFmtId="15" fontId="4" fillId="0" borderId="0" xfId="0" applyNumberFormat="1" applyFont="1" applyProtection="1"/>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4" applyFont="1" applyFill="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4" xfId="0" applyFont="1" applyFill="1" applyBorder="1" applyProtection="1"/>
    <xf numFmtId="0" fontId="8" fillId="0" borderId="0" xfId="0" applyFont="1" applyFill="1" applyProtection="1"/>
    <xf numFmtId="0" fontId="5" fillId="0" borderId="0" xfId="0" applyFont="1" applyFill="1" applyProtection="1"/>
    <xf numFmtId="0" fontId="8" fillId="0" borderId="0" xfId="0" applyFont="1" applyProtection="1"/>
    <xf numFmtId="10" fontId="5" fillId="0" borderId="0" xfId="0" applyNumberFormat="1" applyFont="1" applyProtection="1"/>
    <xf numFmtId="10" fontId="4" fillId="0" borderId="0" xfId="0" applyNumberFormat="1" applyFont="1" applyAlignment="1" applyProtection="1">
      <alignment horizontal="right" vertical="center"/>
    </xf>
    <xf numFmtId="10" fontId="2" fillId="0" borderId="0" xfId="0" applyNumberFormat="1" applyFont="1" applyAlignment="1" applyProtection="1">
      <alignment horizontal="left" vertical="center"/>
    </xf>
    <xf numFmtId="10" fontId="2" fillId="2" borderId="4" xfId="4" applyNumberFormat="1" applyFont="1" applyFill="1" applyBorder="1" applyAlignment="1" applyProtection="1">
      <alignment horizontal="center" vertical="center" wrapText="1"/>
    </xf>
    <xf numFmtId="10" fontId="15" fillId="2" borderId="4" xfId="4" applyNumberFormat="1" applyFont="1" applyFill="1" applyBorder="1" applyAlignment="1" applyProtection="1">
      <alignment horizontal="center" vertical="center" wrapText="1"/>
    </xf>
    <xf numFmtId="10" fontId="2" fillId="2" borderId="10" xfId="4" applyNumberFormat="1" applyFont="1" applyFill="1" applyBorder="1" applyAlignment="1" applyProtection="1">
      <alignment horizontal="center" vertical="center" wrapText="1"/>
    </xf>
    <xf numFmtId="0" fontId="2" fillId="0" borderId="10" xfId="3" applyNumberFormat="1" applyFont="1" applyFill="1" applyBorder="1" applyAlignment="1">
      <alignment horizontal="left" vertical="center" wrapText="1"/>
    </xf>
    <xf numFmtId="10" fontId="15" fillId="0" borderId="11" xfId="4" applyNumberFormat="1" applyFont="1" applyFill="1" applyBorder="1" applyAlignment="1" applyProtection="1">
      <alignment horizontal="center" vertical="center" wrapText="1"/>
    </xf>
    <xf numFmtId="10" fontId="2" fillId="0" borderId="11" xfId="4" applyNumberFormat="1" applyFont="1" applyFill="1" applyBorder="1" applyAlignment="1" applyProtection="1">
      <alignment horizontal="center" vertical="center" wrapText="1"/>
    </xf>
    <xf numFmtId="10" fontId="4" fillId="0" borderId="11" xfId="4" applyNumberFormat="1" applyFont="1" applyBorder="1" applyAlignment="1" applyProtection="1">
      <alignment horizontal="center" vertical="center" wrapText="1"/>
    </xf>
    <xf numFmtId="10" fontId="4" fillId="0" borderId="11" xfId="0" applyNumberFormat="1" applyFont="1" applyBorder="1" applyAlignment="1" applyProtection="1">
      <alignment horizontal="center" vertical="center" wrapText="1"/>
    </xf>
    <xf numFmtId="10" fontId="5" fillId="0" borderId="4" xfId="0" applyNumberFormat="1" applyFont="1" applyBorder="1" applyAlignment="1" applyProtection="1">
      <alignment horizontal="justify" vertical="center"/>
    </xf>
    <xf numFmtId="10" fontId="4" fillId="0" borderId="4" xfId="0" applyNumberFormat="1" applyFont="1" applyBorder="1" applyAlignment="1" applyProtection="1">
      <alignment horizontal="justify" vertical="center"/>
    </xf>
    <xf numFmtId="10" fontId="4" fillId="0" borderId="12" xfId="0" applyNumberFormat="1" applyFont="1" applyBorder="1" applyAlignment="1" applyProtection="1">
      <alignment horizontal="center" vertical="center"/>
    </xf>
    <xf numFmtId="0" fontId="7" fillId="0" borderId="0" xfId="4" applyFont="1"/>
    <xf numFmtId="0" fontId="4" fillId="0" borderId="0" xfId="4" applyFont="1"/>
    <xf numFmtId="0" fontId="4" fillId="0" borderId="0" xfId="4" applyFont="1" applyBorder="1"/>
    <xf numFmtId="0" fontId="20" fillId="0" borderId="0" xfId="4" applyFont="1" applyFill="1" applyBorder="1" applyAlignment="1">
      <alignment horizontal="center" vertical="center"/>
    </xf>
    <xf numFmtId="0" fontId="4" fillId="0" borderId="0" xfId="4" applyFont="1" applyFill="1" applyBorder="1"/>
    <xf numFmtId="0" fontId="2" fillId="2" borderId="4" xfId="4" applyFont="1" applyFill="1" applyBorder="1" applyAlignment="1">
      <alignment horizontal="center" vertical="center" wrapText="1"/>
    </xf>
    <xf numFmtId="0" fontId="4" fillId="6" borderId="4" xfId="4" applyFont="1" applyFill="1" applyBorder="1" applyAlignment="1">
      <alignment horizontal="center" vertical="center"/>
    </xf>
    <xf numFmtId="10" fontId="4" fillId="6" borderId="4" xfId="1" applyNumberFormat="1" applyFont="1" applyFill="1" applyBorder="1" applyAlignment="1">
      <alignment horizontal="center" vertical="center"/>
    </xf>
    <xf numFmtId="0" fontId="3" fillId="6" borderId="4" xfId="4" applyFont="1" applyFill="1" applyBorder="1" applyAlignment="1">
      <alignment horizontal="center" vertical="center"/>
    </xf>
    <xf numFmtId="9" fontId="4" fillId="6" borderId="4" xfId="5" applyFont="1" applyFill="1" applyBorder="1" applyAlignment="1">
      <alignment horizontal="left" vertical="center"/>
    </xf>
    <xf numFmtId="0" fontId="4" fillId="6" borderId="4" xfId="4" applyFont="1" applyFill="1" applyBorder="1" applyAlignment="1">
      <alignment horizontal="center"/>
    </xf>
    <xf numFmtId="0" fontId="2" fillId="0" borderId="0" xfId="4" applyFont="1" applyFill="1" applyBorder="1" applyAlignment="1">
      <alignment horizontal="center"/>
    </xf>
    <xf numFmtId="0" fontId="21" fillId="6" borderId="4" xfId="4" applyFont="1" applyFill="1" applyBorder="1" applyAlignment="1">
      <alignment horizontal="center" vertical="center"/>
    </xf>
    <xf numFmtId="10" fontId="22" fillId="6" borderId="4" xfId="1"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5" borderId="4" xfId="0" applyFont="1" applyFill="1" applyBorder="1" applyAlignment="1">
      <alignment horizontal="center" vertical="center"/>
    </xf>
    <xf numFmtId="10" fontId="4" fillId="5" borderId="4" xfId="1" applyNumberFormat="1" applyFont="1" applyFill="1" applyBorder="1" applyAlignment="1">
      <alignment horizontal="center" vertical="center"/>
    </xf>
    <xf numFmtId="0" fontId="3" fillId="5" borderId="4" xfId="4" applyFont="1" applyFill="1" applyBorder="1" applyAlignment="1">
      <alignment horizontal="center" vertical="center"/>
    </xf>
    <xf numFmtId="9" fontId="4" fillId="5" borderId="4" xfId="5" applyFont="1" applyFill="1" applyBorder="1" applyAlignment="1">
      <alignment horizontal="left" vertical="center"/>
    </xf>
    <xf numFmtId="0" fontId="4" fillId="5" borderId="4" xfId="4" applyFont="1" applyFill="1" applyBorder="1" applyAlignment="1">
      <alignment horizontal="center" vertical="center"/>
    </xf>
    <xf numFmtId="0" fontId="4" fillId="5" borderId="4" xfId="4" applyFont="1" applyFill="1" applyBorder="1" applyAlignment="1">
      <alignment horizontal="center"/>
    </xf>
    <xf numFmtId="0" fontId="2" fillId="7" borderId="4" xfId="0" applyFont="1" applyFill="1" applyBorder="1" applyAlignment="1">
      <alignment horizontal="center" vertical="center"/>
    </xf>
    <xf numFmtId="10" fontId="4" fillId="7" borderId="4" xfId="1" applyNumberFormat="1" applyFont="1" applyFill="1" applyBorder="1" applyAlignment="1">
      <alignment horizontal="center" vertical="center"/>
    </xf>
    <xf numFmtId="0" fontId="3" fillId="7" borderId="4" xfId="4" applyFont="1" applyFill="1" applyBorder="1" applyAlignment="1">
      <alignment horizontal="center" vertical="center"/>
    </xf>
    <xf numFmtId="9" fontId="4" fillId="7" borderId="4" xfId="5" applyFont="1" applyFill="1" applyBorder="1" applyAlignment="1">
      <alignment horizontal="left" vertical="center"/>
    </xf>
    <xf numFmtId="0" fontId="4" fillId="0" borderId="0" xfId="4" applyFont="1" applyFill="1" applyBorder="1" applyAlignment="1">
      <alignment horizontal="justify" vertical="top" wrapText="1"/>
    </xf>
    <xf numFmtId="0" fontId="4" fillId="7" borderId="4" xfId="4" applyFont="1" applyFill="1" applyBorder="1" applyAlignment="1">
      <alignment horizontal="center" vertical="center"/>
    </xf>
    <xf numFmtId="0" fontId="4" fillId="7" borderId="4" xfId="4" applyFont="1" applyFill="1" applyBorder="1" applyAlignment="1">
      <alignment horizontal="center"/>
    </xf>
    <xf numFmtId="0" fontId="2" fillId="0" borderId="0" xfId="0" applyFont="1" applyFill="1" applyBorder="1" applyAlignment="1">
      <alignment horizontal="justify" vertical="top" wrapText="1"/>
    </xf>
    <xf numFmtId="0" fontId="23" fillId="7" borderId="4" xfId="0" applyFont="1" applyFill="1" applyBorder="1" applyAlignment="1">
      <alignment horizontal="center" vertical="center"/>
    </xf>
    <xf numFmtId="9" fontId="4" fillId="0" borderId="0" xfId="5" applyFont="1" applyFill="1" applyBorder="1" applyAlignment="1">
      <alignment horizontal="center" vertical="center"/>
    </xf>
    <xf numFmtId="0" fontId="2" fillId="0" borderId="0" xfId="4" applyFont="1"/>
    <xf numFmtId="0" fontId="2" fillId="0" borderId="4" xfId="4" applyFont="1" applyBorder="1" applyAlignment="1">
      <alignment horizontal="center"/>
    </xf>
    <xf numFmtId="0" fontId="4" fillId="0" borderId="4" xfId="4" applyFont="1" applyBorder="1" applyAlignment="1">
      <alignment horizontal="center"/>
    </xf>
    <xf numFmtId="0" fontId="4" fillId="0" borderId="0" xfId="4" applyFont="1" applyAlignment="1">
      <alignment horizontal="center"/>
    </xf>
    <xf numFmtId="10" fontId="15" fillId="0" borderId="16" xfId="4" applyNumberFormat="1" applyFont="1" applyFill="1" applyBorder="1" applyAlignment="1" applyProtection="1">
      <alignment horizontal="center" vertical="center" wrapText="1"/>
    </xf>
    <xf numFmtId="10" fontId="2" fillId="0" borderId="16" xfId="4" applyNumberFormat="1" applyFont="1" applyFill="1" applyBorder="1" applyAlignment="1" applyProtection="1">
      <alignment horizontal="center" vertical="center" wrapText="1"/>
    </xf>
    <xf numFmtId="0" fontId="2" fillId="2" borderId="1" xfId="3" applyNumberFormat="1" applyFont="1" applyFill="1" applyBorder="1" applyAlignment="1">
      <alignment horizontal="left" vertical="center" wrapText="1"/>
    </xf>
    <xf numFmtId="10" fontId="4" fillId="0" borderId="16" xfId="4" applyNumberFormat="1" applyFont="1" applyBorder="1" applyAlignment="1" applyProtection="1">
      <alignment horizontal="center" vertical="center" wrapText="1"/>
    </xf>
    <xf numFmtId="10" fontId="4" fillId="0" borderId="16" xfId="0" applyNumberFormat="1" applyFont="1" applyBorder="1" applyAlignment="1" applyProtection="1">
      <alignment horizontal="center" vertical="center" wrapText="1"/>
    </xf>
    <xf numFmtId="15" fontId="2" fillId="0" borderId="16" xfId="0" applyNumberFormat="1" applyFont="1" applyFill="1" applyBorder="1" applyAlignment="1" applyProtection="1">
      <alignment horizontal="center" vertical="center" wrapText="1"/>
    </xf>
    <xf numFmtId="10" fontId="2" fillId="2" borderId="4" xfId="0" applyNumberFormat="1" applyFont="1" applyFill="1" applyBorder="1" applyAlignment="1" applyProtection="1">
      <alignment horizontal="center" vertical="center" wrapText="1"/>
    </xf>
    <xf numFmtId="0" fontId="4" fillId="0" borderId="0" xfId="0" applyFont="1"/>
    <xf numFmtId="0" fontId="2" fillId="0" borderId="0" xfId="0" applyFont="1" applyFill="1" applyAlignment="1">
      <alignment horizontal="center"/>
    </xf>
    <xf numFmtId="0" fontId="2" fillId="0" borderId="0" xfId="0" applyFont="1" applyAlignment="1">
      <alignment horizontal="center" vertical="center" wrapText="1"/>
    </xf>
    <xf numFmtId="0" fontId="4" fillId="0" borderId="0" xfId="0" applyFont="1" applyAlignment="1">
      <alignment horizontal="center"/>
    </xf>
    <xf numFmtId="10" fontId="4" fillId="0" borderId="0" xfId="0" applyNumberFormat="1" applyFont="1" applyAlignment="1" applyProtection="1">
      <alignment horizontal="center"/>
    </xf>
    <xf numFmtId="10" fontId="4" fillId="0" borderId="0" xfId="0" applyNumberFormat="1" applyFont="1" applyProtection="1"/>
    <xf numFmtId="0" fontId="4" fillId="0" borderId="1" xfId="0" applyFont="1" applyBorder="1"/>
    <xf numFmtId="0" fontId="4" fillId="0" borderId="5" xfId="0" applyFont="1" applyBorder="1"/>
    <xf numFmtId="0" fontId="4" fillId="0" borderId="7" xfId="0" applyFont="1" applyBorder="1"/>
    <xf numFmtId="0" fontId="8" fillId="0" borderId="0" xfId="0" applyFont="1"/>
    <xf numFmtId="10" fontId="2" fillId="0" borderId="0" xfId="0" applyNumberFormat="1" applyFont="1" applyAlignment="1" applyProtection="1">
      <alignment horizontal="center" vertical="center"/>
    </xf>
    <xf numFmtId="10" fontId="14" fillId="0" borderId="0" xfId="0" applyNumberFormat="1" applyFont="1" applyProtection="1"/>
    <xf numFmtId="10" fontId="4" fillId="0" borderId="11" xfId="0" applyNumberFormat="1" applyFont="1" applyBorder="1" applyProtection="1"/>
    <xf numFmtId="10" fontId="4" fillId="0" borderId="11" xfId="0" applyNumberFormat="1" applyFont="1" applyBorder="1" applyAlignment="1" applyProtection="1">
      <alignment horizontal="center"/>
    </xf>
    <xf numFmtId="10" fontId="4" fillId="0" borderId="16" xfId="0" applyNumberFormat="1" applyFont="1" applyBorder="1" applyProtection="1"/>
    <xf numFmtId="10" fontId="4" fillId="0" borderId="16" xfId="0" applyNumberFormat="1" applyFont="1" applyBorder="1" applyAlignment="1" applyProtection="1">
      <alignment horizontal="center"/>
    </xf>
    <xf numFmtId="10" fontId="4" fillId="0" borderId="0" xfId="4" applyNumberFormat="1" applyFont="1" applyAlignment="1" applyProtection="1">
      <alignment vertical="center" wrapText="1"/>
    </xf>
    <xf numFmtId="3" fontId="4" fillId="0" borderId="4" xfId="0" applyNumberFormat="1" applyFont="1" applyFill="1" applyBorder="1" applyAlignment="1" applyProtection="1">
      <alignment horizontal="justify" vertical="top" wrapText="1"/>
    </xf>
    <xf numFmtId="10" fontId="4" fillId="0" borderId="4" xfId="4" applyNumberFormat="1" applyFont="1" applyFill="1" applyBorder="1" applyAlignment="1" applyProtection="1">
      <alignment horizontal="justify" vertical="top" wrapText="1"/>
    </xf>
    <xf numFmtId="3" fontId="4" fillId="0" borderId="4" xfId="4" applyNumberFormat="1" applyFont="1" applyFill="1" applyBorder="1" applyAlignment="1" applyProtection="1">
      <alignment horizontal="justify" vertical="top" wrapText="1"/>
    </xf>
    <xf numFmtId="10" fontId="4" fillId="0" borderId="0" xfId="0" applyNumberFormat="1" applyFont="1" applyFill="1" applyProtection="1"/>
    <xf numFmtId="10" fontId="8" fillId="0" borderId="0" xfId="0" applyNumberFormat="1" applyFont="1" applyProtection="1"/>
    <xf numFmtId="10" fontId="4" fillId="4" borderId="0" xfId="0" applyNumberFormat="1" applyFont="1" applyFill="1" applyProtection="1"/>
    <xf numFmtId="10" fontId="4" fillId="0" borderId="10" xfId="0" applyNumberFormat="1" applyFont="1" applyBorder="1" applyProtection="1"/>
    <xf numFmtId="0" fontId="4" fillId="0" borderId="11" xfId="4" applyFont="1" applyFill="1" applyBorder="1" applyAlignment="1" applyProtection="1">
      <alignment horizontal="center" vertical="center" wrapText="1"/>
    </xf>
    <xf numFmtId="0" fontId="4" fillId="0" borderId="11" xfId="0" applyNumberFormat="1" applyFont="1" applyFill="1" applyBorder="1" applyAlignment="1" applyProtection="1">
      <alignment horizontal="left" vertical="top" wrapText="1"/>
    </xf>
    <xf numFmtId="1" fontId="4" fillId="0" borderId="11" xfId="0" applyNumberFormat="1" applyFont="1" applyFill="1" applyBorder="1" applyAlignment="1" applyProtection="1">
      <alignment horizontal="center" vertical="center" wrapText="1"/>
    </xf>
    <xf numFmtId="1" fontId="4" fillId="0" borderId="11" xfId="4" applyNumberFormat="1" applyFont="1" applyFill="1" applyBorder="1" applyAlignment="1" applyProtection="1">
      <alignment horizontal="center" vertical="center" wrapText="1"/>
    </xf>
    <xf numFmtId="10" fontId="4" fillId="0" borderId="11" xfId="4" applyNumberFormat="1" applyFont="1" applyFill="1" applyBorder="1" applyAlignment="1" applyProtection="1">
      <alignment horizontal="center" vertical="top" wrapText="1"/>
    </xf>
    <xf numFmtId="15" fontId="4" fillId="0" borderId="11" xfId="4" applyNumberFormat="1" applyFont="1" applyBorder="1" applyAlignment="1" applyProtection="1">
      <alignment horizontal="center" vertical="top" wrapText="1"/>
    </xf>
    <xf numFmtId="1" fontId="4" fillId="0" borderId="11" xfId="4" applyNumberFormat="1" applyFont="1" applyBorder="1" applyAlignment="1" applyProtection="1">
      <alignment horizontal="center" vertical="top" wrapText="1"/>
    </xf>
    <xf numFmtId="10" fontId="4" fillId="0" borderId="11" xfId="4" applyNumberFormat="1" applyFont="1" applyBorder="1" applyAlignment="1" applyProtection="1">
      <alignment horizontal="center" vertical="top" wrapText="1"/>
    </xf>
    <xf numFmtId="10" fontId="4" fillId="0" borderId="1" xfId="0" applyNumberFormat="1" applyFont="1" applyBorder="1" applyProtection="1"/>
    <xf numFmtId="0" fontId="4" fillId="0" borderId="16" xfId="4" applyFont="1" applyFill="1" applyBorder="1" applyAlignment="1" applyProtection="1">
      <alignment horizontal="center" vertical="center" wrapText="1"/>
    </xf>
    <xf numFmtId="0" fontId="4" fillId="0" borderId="16" xfId="0" applyNumberFormat="1" applyFont="1" applyFill="1" applyBorder="1" applyAlignment="1" applyProtection="1">
      <alignment horizontal="left" vertical="top" wrapText="1"/>
    </xf>
    <xf numFmtId="1" fontId="4" fillId="0" borderId="16" xfId="0" applyNumberFormat="1" applyFont="1" applyFill="1" applyBorder="1" applyAlignment="1" applyProtection="1">
      <alignment horizontal="center" vertical="center" wrapText="1"/>
    </xf>
    <xf numFmtId="1" fontId="4" fillId="0" borderId="16" xfId="4" applyNumberFormat="1" applyFont="1" applyFill="1" applyBorder="1" applyAlignment="1" applyProtection="1">
      <alignment horizontal="center" vertical="center" wrapText="1"/>
    </xf>
    <xf numFmtId="10" fontId="4" fillId="0" borderId="16" xfId="4" applyNumberFormat="1" applyFont="1" applyFill="1" applyBorder="1" applyAlignment="1" applyProtection="1">
      <alignment horizontal="center" vertical="top" wrapText="1"/>
    </xf>
    <xf numFmtId="15" fontId="4" fillId="0" borderId="16" xfId="4" applyNumberFormat="1" applyFont="1" applyBorder="1" applyAlignment="1" applyProtection="1">
      <alignment horizontal="center" vertical="top" wrapText="1"/>
    </xf>
    <xf numFmtId="1" fontId="4" fillId="0" borderId="16" xfId="4" applyNumberFormat="1" applyFont="1" applyBorder="1" applyAlignment="1" applyProtection="1">
      <alignment horizontal="center" vertical="top" wrapText="1"/>
    </xf>
    <xf numFmtId="10" fontId="4" fillId="0" borderId="16" xfId="4" applyNumberFormat="1" applyFont="1" applyBorder="1" applyAlignment="1" applyProtection="1">
      <alignment horizontal="center" vertical="top" wrapText="1"/>
    </xf>
    <xf numFmtId="10" fontId="22" fillId="0" borderId="0" xfId="0" applyNumberFormat="1" applyFont="1" applyAlignment="1" applyProtection="1">
      <alignment horizontal="justify" vertical="top"/>
    </xf>
    <xf numFmtId="10" fontId="2" fillId="0" borderId="0" xfId="0" applyNumberFormat="1" applyFont="1" applyAlignment="1" applyProtection="1">
      <alignment horizontal="center" vertical="center" wrapText="1"/>
    </xf>
    <xf numFmtId="0" fontId="8" fillId="0" borderId="0" xfId="0" applyFont="1" applyBorder="1" applyAlignment="1" applyProtection="1">
      <alignment horizontal="center"/>
    </xf>
    <xf numFmtId="0" fontId="2" fillId="0" borderId="0" xfId="0" applyFont="1" applyBorder="1" applyAlignment="1" applyProtection="1">
      <alignment horizontal="center" vertical="center"/>
    </xf>
    <xf numFmtId="0" fontId="2" fillId="0" borderId="10" xfId="0" applyFont="1" applyFill="1" applyBorder="1" applyAlignment="1" applyProtection="1">
      <alignment horizontal="center" vertical="center" wrapText="1"/>
    </xf>
    <xf numFmtId="0" fontId="28" fillId="0" borderId="0" xfId="0" applyFont="1" applyProtection="1"/>
    <xf numFmtId="9" fontId="2" fillId="2" borderId="4" xfId="0" applyNumberFormat="1" applyFont="1" applyFill="1" applyBorder="1" applyAlignment="1" applyProtection="1">
      <alignment horizontal="center" vertical="center" wrapText="1"/>
    </xf>
    <xf numFmtId="0" fontId="8" fillId="0" borderId="0" xfId="0" applyFont="1" applyBorder="1" applyProtection="1"/>
    <xf numFmtId="0" fontId="3" fillId="0" borderId="0" xfId="0" applyFont="1" applyBorder="1" applyAlignment="1" applyProtection="1">
      <alignment horizontal="left" vertical="center"/>
    </xf>
    <xf numFmtId="0" fontId="3" fillId="0" borderId="0"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Alignment="1" applyProtection="1">
      <alignment horizontal="right"/>
    </xf>
    <xf numFmtId="0" fontId="2" fillId="2" borderId="4" xfId="0" applyFont="1" applyFill="1" applyBorder="1" applyAlignment="1" applyProtection="1">
      <alignment horizontal="center" vertical="center" wrapText="1"/>
    </xf>
    <xf numFmtId="1" fontId="4" fillId="0" borderId="4" xfId="4" applyNumberFormat="1" applyFont="1" applyBorder="1" applyAlignment="1" applyProtection="1">
      <alignment horizontal="center" vertical="center" wrapText="1"/>
    </xf>
    <xf numFmtId="1" fontId="4" fillId="0" borderId="4" xfId="0" applyNumberFormat="1" applyFont="1" applyFill="1" applyBorder="1" applyAlignment="1" applyProtection="1">
      <alignment horizontal="center" vertical="center"/>
    </xf>
    <xf numFmtId="1" fontId="30" fillId="0" borderId="0" xfId="4" applyNumberFormat="1" applyFont="1" applyBorder="1" applyAlignment="1" applyProtection="1">
      <alignment horizontal="center" vertical="center" wrapText="1"/>
    </xf>
    <xf numFmtId="1" fontId="30" fillId="0" borderId="0" xfId="0" applyNumberFormat="1" applyFont="1" applyFill="1" applyBorder="1" applyAlignment="1" applyProtection="1">
      <alignment horizontal="center" vertical="center"/>
    </xf>
    <xf numFmtId="0" fontId="4" fillId="8" borderId="4" xfId="4" applyFont="1" applyFill="1" applyBorder="1" applyAlignment="1">
      <alignment horizontal="center" vertical="center"/>
    </xf>
    <xf numFmtId="10" fontId="4" fillId="8" borderId="4" xfId="1" applyNumberFormat="1" applyFont="1" applyFill="1" applyBorder="1" applyAlignment="1">
      <alignment horizontal="center" vertical="center"/>
    </xf>
    <xf numFmtId="0" fontId="3" fillId="8" borderId="4" xfId="4" applyFont="1" applyFill="1" applyBorder="1" applyAlignment="1">
      <alignment horizontal="center" vertical="center"/>
    </xf>
    <xf numFmtId="9" fontId="4" fillId="8" borderId="4" xfId="5" applyFont="1" applyFill="1" applyBorder="1" applyAlignment="1">
      <alignment horizontal="left" vertical="center"/>
    </xf>
    <xf numFmtId="0" fontId="4" fillId="8" borderId="4" xfId="4" applyFont="1" applyFill="1" applyBorder="1" applyAlignment="1">
      <alignment horizontal="center"/>
    </xf>
    <xf numFmtId="0" fontId="31" fillId="5" borderId="4" xfId="0" applyFont="1" applyFill="1" applyBorder="1" applyAlignment="1">
      <alignment horizontal="center" vertical="center"/>
    </xf>
    <xf numFmtId="0" fontId="31" fillId="8" borderId="4" xfId="0" applyFont="1" applyFill="1" applyBorder="1" applyAlignment="1">
      <alignment horizontal="center" vertical="center"/>
    </xf>
    <xf numFmtId="0" fontId="31" fillId="6" borderId="4" xfId="0" applyFont="1" applyFill="1" applyBorder="1" applyAlignment="1">
      <alignment horizontal="center" vertical="center"/>
    </xf>
    <xf numFmtId="0" fontId="0" fillId="0" borderId="0" xfId="0" applyAlignment="1">
      <alignment horizontal="center" vertical="top"/>
    </xf>
    <xf numFmtId="0" fontId="31" fillId="5" borderId="4" xfId="4" applyFont="1" applyFill="1" applyBorder="1" applyAlignment="1">
      <alignment horizontal="center" vertical="center"/>
    </xf>
    <xf numFmtId="0" fontId="32" fillId="7" borderId="4" xfId="0" applyFont="1" applyFill="1" applyBorder="1" applyAlignment="1">
      <alignment horizontal="center" vertical="center"/>
    </xf>
    <xf numFmtId="0" fontId="32" fillId="5" borderId="4" xfId="0" applyFont="1" applyFill="1" applyBorder="1" applyAlignment="1">
      <alignment horizontal="center" vertical="center"/>
    </xf>
    <xf numFmtId="0" fontId="31" fillId="8" borderId="4" xfId="4" applyFont="1" applyFill="1" applyBorder="1" applyAlignment="1">
      <alignment horizontal="center" vertical="center"/>
    </xf>
    <xf numFmtId="0" fontId="31" fillId="6" borderId="4" xfId="4" applyFont="1" applyFill="1" applyBorder="1" applyAlignment="1">
      <alignment horizontal="center" vertical="center"/>
    </xf>
    <xf numFmtId="0" fontId="32" fillId="8" borderId="4" xfId="0" applyFont="1" applyFill="1" applyBorder="1" applyAlignment="1">
      <alignment horizontal="center" vertical="center"/>
    </xf>
    <xf numFmtId="0" fontId="30" fillId="0" borderId="0" xfId="0" applyFont="1" applyFill="1" applyBorder="1" applyAlignment="1">
      <alignment vertical="center"/>
    </xf>
    <xf numFmtId="0" fontId="30" fillId="0" borderId="0" xfId="4" applyFont="1" applyFill="1" applyBorder="1" applyAlignment="1">
      <alignment vertical="center"/>
    </xf>
    <xf numFmtId="0" fontId="3" fillId="0" borderId="0" xfId="4" applyFont="1" applyFill="1" applyBorder="1"/>
    <xf numFmtId="0" fontId="2" fillId="8" borderId="4" xfId="0" applyFont="1" applyFill="1" applyBorder="1" applyAlignment="1" applyProtection="1">
      <alignment horizontal="center" vertical="center"/>
    </xf>
    <xf numFmtId="0" fontId="2" fillId="6" borderId="4" xfId="0" applyFont="1" applyFill="1" applyBorder="1" applyAlignment="1" applyProtection="1">
      <alignment horizontal="center" vertical="center"/>
    </xf>
    <xf numFmtId="0" fontId="2" fillId="0" borderId="15" xfId="0" applyFont="1" applyBorder="1" applyAlignment="1" applyProtection="1">
      <alignment horizontal="center" vertical="center"/>
    </xf>
    <xf numFmtId="0" fontId="2" fillId="0" borderId="0" xfId="0" applyFont="1" applyFill="1" applyBorder="1" applyAlignment="1" applyProtection="1">
      <alignment horizontal="right" vertical="center" wrapText="1"/>
    </xf>
    <xf numFmtId="0" fontId="22" fillId="0" borderId="0" xfId="0" applyFont="1" applyAlignment="1" applyProtection="1">
      <alignment horizontal="justify" vertical="top"/>
    </xf>
    <xf numFmtId="0" fontId="8" fillId="0" borderId="0" xfId="0" applyFont="1" applyFill="1" applyBorder="1" applyProtection="1"/>
    <xf numFmtId="0" fontId="8" fillId="0" borderId="0" xfId="0" applyFont="1" applyFill="1" applyBorder="1" applyAlignment="1" applyProtection="1">
      <alignment horizontal="center" vertical="center"/>
    </xf>
    <xf numFmtId="0" fontId="0" fillId="0" borderId="0" xfId="0" applyAlignment="1">
      <alignment vertical="center"/>
    </xf>
    <xf numFmtId="0" fontId="2" fillId="2" borderId="4" xfId="0" applyFont="1" applyFill="1" applyBorder="1" applyAlignment="1" applyProtection="1">
      <alignment horizontal="center" vertical="top" wrapText="1"/>
    </xf>
    <xf numFmtId="0" fontId="2" fillId="2" borderId="4" xfId="0" applyFont="1" applyFill="1" applyBorder="1" applyAlignment="1" applyProtection="1">
      <alignment horizontal="center" vertical="center" wrapText="1"/>
    </xf>
    <xf numFmtId="2" fontId="3" fillId="3" borderId="4" xfId="0" applyNumberFormat="1" applyFont="1" applyFill="1" applyBorder="1" applyAlignment="1" applyProtection="1">
      <alignment horizontal="center" vertical="center" wrapText="1"/>
    </xf>
    <xf numFmtId="0" fontId="2" fillId="9" borderId="4" xfId="0" applyFont="1" applyFill="1" applyBorder="1" applyAlignment="1" applyProtection="1">
      <alignment horizontal="center" vertical="center" wrapText="1"/>
    </xf>
    <xf numFmtId="0" fontId="4" fillId="0" borderId="4" xfId="0" applyFont="1" applyFill="1" applyBorder="1" applyAlignment="1" applyProtection="1">
      <alignment horizontal="justify" vertical="top" wrapText="1"/>
      <protection locked="0"/>
    </xf>
    <xf numFmtId="0" fontId="2" fillId="0" borderId="1" xfId="3" applyNumberFormat="1" applyFont="1" applyFill="1" applyBorder="1" applyAlignment="1">
      <alignment horizontal="center" vertical="top" wrapText="1"/>
    </xf>
    <xf numFmtId="0" fontId="4" fillId="0" borderId="0" xfId="4" applyFont="1" applyFill="1" applyBorder="1" applyAlignment="1" applyProtection="1">
      <alignment horizontal="left" vertical="center"/>
    </xf>
    <xf numFmtId="0" fontId="0" fillId="0" borderId="4" xfId="0" applyBorder="1"/>
    <xf numFmtId="0" fontId="0" fillId="0" borderId="4" xfId="0" applyBorder="1" applyAlignment="1">
      <alignment horizontal="center"/>
    </xf>
    <xf numFmtId="0" fontId="0" fillId="12" borderId="4" xfId="0" applyFill="1" applyBorder="1" applyAlignment="1">
      <alignment horizontal="center"/>
    </xf>
    <xf numFmtId="2" fontId="0" fillId="0" borderId="4" xfId="0" applyNumberFormat="1" applyBorder="1"/>
    <xf numFmtId="0" fontId="33" fillId="0" borderId="0" xfId="0" applyFont="1"/>
    <xf numFmtId="0" fontId="0" fillId="0" borderId="0" xfId="0" applyBorder="1"/>
    <xf numFmtId="164" fontId="0" fillId="0" borderId="0" xfId="1" applyNumberFormat="1" applyFont="1"/>
    <xf numFmtId="1" fontId="4" fillId="0" borderId="3" xfId="4" applyNumberFormat="1" applyFont="1" applyFill="1" applyBorder="1" applyAlignment="1" applyProtection="1">
      <alignment horizontal="center" vertical="top" wrapText="1"/>
    </xf>
    <xf numFmtId="1" fontId="4" fillId="0" borderId="14" xfId="4" applyNumberFormat="1" applyFont="1" applyFill="1" applyBorder="1" applyAlignment="1" applyProtection="1">
      <alignment horizontal="center" vertical="top" wrapText="1"/>
    </xf>
    <xf numFmtId="1" fontId="4" fillId="0" borderId="13" xfId="4" applyNumberFormat="1" applyFont="1" applyFill="1" applyBorder="1" applyAlignment="1" applyProtection="1">
      <alignment horizontal="center" vertical="top" wrapText="1"/>
    </xf>
    <xf numFmtId="10" fontId="4" fillId="0" borderId="3" xfId="4" applyNumberFormat="1" applyFont="1" applyBorder="1" applyAlignment="1" applyProtection="1">
      <alignment horizontal="center" vertical="top" wrapText="1"/>
    </xf>
    <xf numFmtId="10" fontId="4" fillId="0" borderId="14" xfId="4" applyNumberFormat="1" applyFont="1" applyBorder="1" applyAlignment="1" applyProtection="1">
      <alignment horizontal="center" vertical="top" wrapText="1"/>
    </xf>
    <xf numFmtId="10" fontId="4" fillId="0" borderId="13" xfId="4" applyNumberFormat="1" applyFont="1" applyBorder="1" applyAlignment="1" applyProtection="1">
      <alignment horizontal="center" vertical="top" wrapText="1"/>
    </xf>
    <xf numFmtId="10" fontId="4" fillId="0" borderId="3" xfId="4" applyNumberFormat="1" applyFont="1" applyBorder="1" applyAlignment="1" applyProtection="1">
      <alignment horizontal="justify" vertical="top" wrapText="1"/>
    </xf>
    <xf numFmtId="10" fontId="4" fillId="0" borderId="14" xfId="4" applyNumberFormat="1" applyFont="1" applyBorder="1" applyAlignment="1" applyProtection="1">
      <alignment horizontal="justify" vertical="top" wrapText="1"/>
    </xf>
    <xf numFmtId="10" fontId="4" fillId="0" borderId="13" xfId="4" applyNumberFormat="1" applyFont="1" applyBorder="1" applyAlignment="1" applyProtection="1">
      <alignment horizontal="justify" vertical="top" wrapText="1"/>
    </xf>
    <xf numFmtId="10" fontId="4" fillId="0" borderId="3" xfId="0" applyNumberFormat="1" applyFont="1" applyBorder="1" applyAlignment="1" applyProtection="1">
      <alignment horizontal="justify" vertical="top" wrapText="1"/>
    </xf>
    <xf numFmtId="10" fontId="4" fillId="0" borderId="14" xfId="0" applyNumberFormat="1" applyFont="1" applyBorder="1" applyAlignment="1" applyProtection="1">
      <alignment horizontal="justify" vertical="top" wrapText="1"/>
    </xf>
    <xf numFmtId="10" fontId="4" fillId="0" borderId="13" xfId="0" applyNumberFormat="1" applyFont="1" applyBorder="1" applyAlignment="1" applyProtection="1">
      <alignment horizontal="justify" vertical="top" wrapText="1"/>
    </xf>
    <xf numFmtId="10" fontId="4" fillId="0" borderId="3" xfId="0" applyNumberFormat="1" applyFont="1" applyBorder="1" applyAlignment="1" applyProtection="1">
      <alignment horizontal="center" vertical="top" wrapText="1"/>
    </xf>
    <xf numFmtId="10" fontId="4" fillId="0" borderId="14" xfId="0" applyNumberFormat="1" applyFont="1" applyBorder="1" applyAlignment="1" applyProtection="1">
      <alignment horizontal="center" vertical="top" wrapText="1"/>
    </xf>
    <xf numFmtId="10" fontId="4" fillId="0" borderId="13" xfId="0" applyNumberFormat="1" applyFont="1" applyBorder="1" applyAlignment="1" applyProtection="1">
      <alignment horizontal="center" vertical="top" wrapText="1"/>
    </xf>
    <xf numFmtId="3" fontId="4" fillId="0" borderId="3" xfId="4" applyNumberFormat="1" applyFont="1" applyFill="1" applyBorder="1" applyAlignment="1" applyProtection="1">
      <alignment horizontal="justify" vertical="top" wrapText="1"/>
    </xf>
    <xf numFmtId="0" fontId="8" fillId="0" borderId="14" xfId="0" applyFont="1" applyBorder="1" applyAlignment="1">
      <alignment horizontal="justify" vertical="top" wrapText="1"/>
    </xf>
    <xf numFmtId="0" fontId="8" fillId="0" borderId="13" xfId="0" applyFont="1" applyBorder="1" applyAlignment="1">
      <alignment horizontal="justify" vertical="top" wrapText="1"/>
    </xf>
    <xf numFmtId="3" fontId="4" fillId="0" borderId="3" xfId="0" applyNumberFormat="1" applyFont="1" applyFill="1" applyBorder="1" applyAlignment="1" applyProtection="1">
      <alignment horizontal="center" vertical="top" wrapText="1"/>
    </xf>
    <xf numFmtId="3" fontId="4" fillId="0" borderId="14" xfId="0" applyNumberFormat="1" applyFont="1" applyFill="1" applyBorder="1" applyAlignment="1" applyProtection="1">
      <alignment horizontal="center" vertical="top" wrapText="1"/>
    </xf>
    <xf numFmtId="3" fontId="4" fillId="0" borderId="13" xfId="0" applyNumberFormat="1" applyFont="1" applyFill="1" applyBorder="1" applyAlignment="1" applyProtection="1">
      <alignment horizontal="center" vertical="top" wrapText="1"/>
    </xf>
    <xf numFmtId="1" fontId="4" fillId="0" borderId="3" xfId="0" applyNumberFormat="1" applyFont="1" applyFill="1" applyBorder="1" applyAlignment="1" applyProtection="1">
      <alignment horizontal="center" vertical="center" wrapText="1"/>
    </xf>
    <xf numFmtId="1" fontId="4" fillId="0" borderId="14" xfId="0" applyNumberFormat="1" applyFont="1" applyFill="1" applyBorder="1" applyAlignment="1" applyProtection="1">
      <alignment horizontal="center" vertical="center" wrapText="1"/>
    </xf>
    <xf numFmtId="1" fontId="4" fillId="0" borderId="13" xfId="0" applyNumberFormat="1" applyFont="1" applyFill="1" applyBorder="1" applyAlignment="1" applyProtection="1">
      <alignment horizontal="center" vertical="center" wrapText="1"/>
    </xf>
    <xf numFmtId="1" fontId="4" fillId="0" borderId="3" xfId="4" applyNumberFormat="1" applyFont="1" applyFill="1" applyBorder="1" applyAlignment="1" applyProtection="1">
      <alignment horizontal="center" vertical="center" wrapText="1"/>
    </xf>
    <xf numFmtId="1" fontId="4" fillId="0" borderId="14" xfId="4" applyNumberFormat="1" applyFont="1" applyFill="1" applyBorder="1" applyAlignment="1" applyProtection="1">
      <alignment horizontal="center" vertical="center" wrapText="1"/>
    </xf>
    <xf numFmtId="1" fontId="4" fillId="0" borderId="13" xfId="4" applyNumberFormat="1" applyFont="1" applyFill="1" applyBorder="1" applyAlignment="1" applyProtection="1">
      <alignment horizontal="center" vertical="center" wrapText="1"/>
    </xf>
    <xf numFmtId="0" fontId="4" fillId="0" borderId="3" xfId="4" applyFont="1" applyFill="1" applyBorder="1" applyAlignment="1" applyProtection="1">
      <alignment horizontal="center" vertical="center" wrapText="1"/>
    </xf>
    <xf numFmtId="0" fontId="4" fillId="0" borderId="14" xfId="4" applyFont="1" applyFill="1" applyBorder="1" applyAlignment="1" applyProtection="1">
      <alignment horizontal="center" vertical="center" wrapText="1"/>
    </xf>
    <xf numFmtId="0" fontId="4" fillId="0" borderId="13" xfId="4" applyFont="1" applyFill="1" applyBorder="1" applyAlignment="1" applyProtection="1">
      <alignment horizontal="center" vertical="center" wrapText="1"/>
    </xf>
    <xf numFmtId="0" fontId="4" fillId="0" borderId="3" xfId="0" applyNumberFormat="1" applyFont="1" applyFill="1" applyBorder="1" applyAlignment="1" applyProtection="1">
      <alignment horizontal="justify" vertical="top" wrapText="1"/>
    </xf>
    <xf numFmtId="0" fontId="4" fillId="0" borderId="14" xfId="0" applyNumberFormat="1" applyFont="1" applyFill="1" applyBorder="1" applyAlignment="1" applyProtection="1">
      <alignment horizontal="justify" vertical="top" wrapText="1"/>
    </xf>
    <xf numFmtId="0" fontId="4" fillId="0" borderId="13" xfId="0" applyNumberFormat="1" applyFont="1" applyFill="1" applyBorder="1" applyAlignment="1" applyProtection="1">
      <alignment horizontal="justify" vertical="top" wrapText="1"/>
    </xf>
    <xf numFmtId="10" fontId="4" fillId="0" borderId="3" xfId="4" applyNumberFormat="1" applyFont="1" applyFill="1" applyBorder="1" applyAlignment="1" applyProtection="1">
      <alignment horizontal="center" vertical="top" wrapText="1"/>
    </xf>
    <xf numFmtId="10" fontId="4" fillId="0" borderId="14" xfId="4" applyNumberFormat="1" applyFont="1" applyFill="1" applyBorder="1" applyAlignment="1" applyProtection="1">
      <alignment horizontal="center" vertical="top" wrapText="1"/>
    </xf>
    <xf numFmtId="10" fontId="4" fillId="0" borderId="13" xfId="4" applyNumberFormat="1" applyFont="1" applyFill="1" applyBorder="1" applyAlignment="1" applyProtection="1">
      <alignment horizontal="center" vertical="top" wrapText="1"/>
    </xf>
    <xf numFmtId="10" fontId="4" fillId="0" borderId="3" xfId="4" applyNumberFormat="1" applyFont="1" applyFill="1" applyBorder="1" applyAlignment="1" applyProtection="1">
      <alignment horizontal="justify" vertical="top" wrapText="1"/>
    </xf>
    <xf numFmtId="10" fontId="4" fillId="0" borderId="14" xfId="4" applyNumberFormat="1" applyFont="1" applyFill="1" applyBorder="1" applyAlignment="1" applyProtection="1">
      <alignment horizontal="justify" vertical="top" wrapText="1"/>
    </xf>
    <xf numFmtId="10" fontId="4" fillId="0" borderId="13" xfId="4" applyNumberFormat="1" applyFont="1" applyFill="1" applyBorder="1" applyAlignment="1" applyProtection="1">
      <alignment horizontal="justify" vertical="top" wrapText="1"/>
    </xf>
    <xf numFmtId="15" fontId="4" fillId="0" borderId="3" xfId="4" applyNumberFormat="1" applyFont="1" applyBorder="1" applyAlignment="1" applyProtection="1">
      <alignment horizontal="center" vertical="top" wrapText="1"/>
    </xf>
    <xf numFmtId="15" fontId="4" fillId="0" borderId="14" xfId="4" applyNumberFormat="1" applyFont="1" applyBorder="1" applyAlignment="1" applyProtection="1">
      <alignment horizontal="center" vertical="top" wrapText="1"/>
    </xf>
    <xf numFmtId="15" fontId="4" fillId="0" borderId="13" xfId="4" applyNumberFormat="1" applyFont="1" applyBorder="1" applyAlignment="1" applyProtection="1">
      <alignment horizontal="center" vertical="top" wrapText="1"/>
    </xf>
    <xf numFmtId="1" fontId="4" fillId="0" borderId="3" xfId="4" applyNumberFormat="1" applyFont="1" applyBorder="1" applyAlignment="1" applyProtection="1">
      <alignment horizontal="center" vertical="top" wrapText="1"/>
    </xf>
    <xf numFmtId="1" fontId="4" fillId="0" borderId="14" xfId="4" applyNumberFormat="1" applyFont="1" applyBorder="1" applyAlignment="1" applyProtection="1">
      <alignment horizontal="center" vertical="top" wrapText="1"/>
    </xf>
    <xf numFmtId="1" fontId="4" fillId="0" borderId="13" xfId="4" applyNumberFormat="1" applyFont="1" applyBorder="1" applyAlignment="1" applyProtection="1">
      <alignment horizontal="center" vertical="top" wrapText="1"/>
    </xf>
    <xf numFmtId="0" fontId="2" fillId="2" borderId="4" xfId="3" applyNumberFormat="1" applyFont="1" applyFill="1" applyBorder="1" applyAlignment="1">
      <alignment horizontal="left" vertical="center" wrapText="1"/>
    </xf>
    <xf numFmtId="0" fontId="2" fillId="2" borderId="11" xfId="3" applyNumberFormat="1" applyFont="1" applyFill="1" applyBorder="1" applyAlignment="1">
      <alignment horizontal="left" vertical="center" wrapText="1"/>
    </xf>
    <xf numFmtId="0" fontId="2" fillId="2" borderId="12" xfId="3" applyNumberFormat="1" applyFont="1" applyFill="1" applyBorder="1" applyAlignment="1">
      <alignment horizontal="left" vertical="center" wrapText="1"/>
    </xf>
    <xf numFmtId="0" fontId="2" fillId="2" borderId="5" xfId="3" applyNumberFormat="1" applyFont="1" applyFill="1" applyBorder="1" applyAlignment="1">
      <alignment horizontal="center" vertical="center" wrapText="1"/>
    </xf>
    <xf numFmtId="0" fontId="2" fillId="2" borderId="7" xfId="3" applyNumberFormat="1" applyFont="1" applyFill="1" applyBorder="1" applyAlignment="1">
      <alignment horizontal="center" vertical="center" wrapText="1"/>
    </xf>
    <xf numFmtId="9" fontId="4" fillId="0" borderId="3" xfId="1" applyFont="1" applyFill="1" applyBorder="1" applyAlignment="1" applyProtection="1">
      <alignment horizontal="center" vertical="top" wrapText="1"/>
    </xf>
    <xf numFmtId="9" fontId="4" fillId="0" borderId="14" xfId="1" applyFont="1" applyFill="1" applyBorder="1" applyAlignment="1" applyProtection="1">
      <alignment horizontal="center" vertical="top" wrapText="1"/>
    </xf>
    <xf numFmtId="9" fontId="4" fillId="0" borderId="13" xfId="1" applyFont="1" applyFill="1" applyBorder="1" applyAlignment="1" applyProtection="1">
      <alignment horizontal="center" vertical="top" wrapText="1"/>
    </xf>
    <xf numFmtId="3" fontId="4" fillId="5" borderId="3" xfId="4" applyNumberFormat="1" applyFont="1" applyFill="1" applyBorder="1" applyAlignment="1" applyProtection="1">
      <alignment horizontal="justify" vertical="top" wrapText="1"/>
    </xf>
    <xf numFmtId="0" fontId="8" fillId="5" borderId="14" xfId="0" applyFont="1" applyFill="1" applyBorder="1" applyAlignment="1">
      <alignment horizontal="justify" vertical="top" wrapText="1"/>
    </xf>
    <xf numFmtId="0" fontId="8" fillId="5" borderId="13" xfId="0" applyFont="1" applyFill="1" applyBorder="1" applyAlignment="1">
      <alignment horizontal="justify" vertical="top" wrapText="1"/>
    </xf>
    <xf numFmtId="0" fontId="2" fillId="2" borderId="10" xfId="3" applyNumberFormat="1" applyFont="1" applyFill="1" applyBorder="1" applyAlignment="1">
      <alignment horizontal="left" vertical="center" wrapText="1"/>
    </xf>
    <xf numFmtId="3" fontId="4" fillId="11" borderId="3" xfId="4" applyNumberFormat="1" applyFont="1" applyFill="1" applyBorder="1" applyAlignment="1" applyProtection="1">
      <alignment horizontal="justify" vertical="top" wrapText="1"/>
    </xf>
    <xf numFmtId="3" fontId="4" fillId="11" borderId="14" xfId="4" applyNumberFormat="1" applyFont="1" applyFill="1" applyBorder="1" applyAlignment="1" applyProtection="1">
      <alignment horizontal="justify" vertical="top" wrapText="1"/>
    </xf>
    <xf numFmtId="3" fontId="4" fillId="11" borderId="13" xfId="4" applyNumberFormat="1" applyFont="1" applyFill="1" applyBorder="1" applyAlignment="1" applyProtection="1">
      <alignment horizontal="justify" vertical="top" wrapText="1"/>
    </xf>
    <xf numFmtId="3" fontId="4" fillId="10" borderId="3" xfId="4" applyNumberFormat="1" applyFont="1" applyFill="1" applyBorder="1" applyAlignment="1" applyProtection="1">
      <alignment horizontal="justify" vertical="top" wrapText="1"/>
    </xf>
    <xf numFmtId="3" fontId="4" fillId="10" borderId="14" xfId="4" applyNumberFormat="1" applyFont="1" applyFill="1" applyBorder="1" applyAlignment="1" applyProtection="1">
      <alignment horizontal="justify" vertical="top" wrapText="1"/>
    </xf>
    <xf numFmtId="3" fontId="4" fillId="10" borderId="13" xfId="4" applyNumberFormat="1" applyFont="1" applyFill="1" applyBorder="1" applyAlignment="1" applyProtection="1">
      <alignment horizontal="justify" vertical="top" wrapText="1"/>
    </xf>
    <xf numFmtId="10" fontId="2" fillId="2" borderId="10" xfId="0" applyNumberFormat="1" applyFont="1" applyFill="1" applyBorder="1" applyAlignment="1" applyProtection="1">
      <alignment horizontal="center" vertical="center"/>
    </xf>
    <xf numFmtId="10" fontId="2" fillId="2" borderId="11" xfId="0" applyNumberFormat="1" applyFont="1" applyFill="1" applyBorder="1" applyAlignment="1" applyProtection="1">
      <alignment horizontal="center" vertical="center"/>
    </xf>
    <xf numFmtId="10" fontId="2" fillId="2" borderId="12" xfId="0" applyNumberFormat="1" applyFont="1" applyFill="1" applyBorder="1" applyAlignment="1" applyProtection="1">
      <alignment horizontal="center" vertical="center"/>
    </xf>
    <xf numFmtId="3" fontId="4" fillId="8" borderId="3" xfId="4" applyNumberFormat="1" applyFont="1" applyFill="1" applyBorder="1" applyAlignment="1" applyProtection="1">
      <alignment horizontal="justify" vertical="top" wrapText="1"/>
    </xf>
    <xf numFmtId="3" fontId="4" fillId="8" borderId="14" xfId="4" applyNumberFormat="1" applyFont="1" applyFill="1" applyBorder="1" applyAlignment="1" applyProtection="1">
      <alignment horizontal="justify" vertical="top" wrapText="1"/>
    </xf>
    <xf numFmtId="3" fontId="4" fillId="8" borderId="13" xfId="4" applyNumberFormat="1" applyFont="1" applyFill="1" applyBorder="1" applyAlignment="1" applyProtection="1">
      <alignment horizontal="justify" vertical="top" wrapText="1"/>
    </xf>
    <xf numFmtId="0" fontId="4" fillId="8" borderId="11" xfId="3" applyNumberFormat="1" applyFont="1" applyFill="1" applyBorder="1" applyAlignment="1">
      <alignment horizontal="justify" vertical="top" wrapText="1"/>
    </xf>
    <xf numFmtId="0" fontId="4" fillId="8" borderId="12" xfId="3" applyNumberFormat="1" applyFont="1" applyFill="1" applyBorder="1" applyAlignment="1">
      <alignment horizontal="justify" vertical="top" wrapText="1"/>
    </xf>
    <xf numFmtId="0" fontId="4" fillId="10" borderId="11" xfId="3" applyNumberFormat="1" applyFont="1" applyFill="1" applyBorder="1" applyAlignment="1">
      <alignment horizontal="justify" vertical="top" wrapText="1"/>
    </xf>
    <xf numFmtId="0" fontId="4" fillId="10" borderId="12" xfId="3" applyNumberFormat="1" applyFont="1" applyFill="1" applyBorder="1" applyAlignment="1">
      <alignment horizontal="justify" vertical="top" wrapText="1"/>
    </xf>
    <xf numFmtId="0" fontId="4" fillId="11" borderId="11" xfId="3" applyNumberFormat="1" applyFont="1" applyFill="1" applyBorder="1" applyAlignment="1">
      <alignment horizontal="justify" vertical="top" wrapText="1"/>
    </xf>
    <xf numFmtId="0" fontId="4" fillId="11" borderId="12" xfId="3" applyNumberFormat="1" applyFont="1" applyFill="1" applyBorder="1" applyAlignment="1">
      <alignment horizontal="justify" vertical="top" wrapText="1"/>
    </xf>
    <xf numFmtId="0" fontId="4" fillId="5" borderId="11" xfId="3" applyNumberFormat="1" applyFont="1" applyFill="1" applyBorder="1" applyAlignment="1">
      <alignment horizontal="justify" vertical="top" wrapText="1"/>
    </xf>
    <xf numFmtId="0" fontId="4" fillId="5" borderId="12" xfId="3" applyNumberFormat="1" applyFont="1" applyFill="1" applyBorder="1" applyAlignment="1">
      <alignment horizontal="justify"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15" fontId="4" fillId="2" borderId="10" xfId="0" applyNumberFormat="1" applyFont="1" applyFill="1" applyBorder="1" applyAlignment="1" applyProtection="1">
      <alignment horizontal="left" vertical="center" wrapText="1"/>
    </xf>
    <xf numFmtId="15" fontId="4" fillId="2" borderId="11" xfId="0" applyNumberFormat="1" applyFont="1" applyFill="1" applyBorder="1" applyAlignment="1" applyProtection="1">
      <alignment horizontal="left" vertical="center" wrapText="1"/>
    </xf>
    <xf numFmtId="15" fontId="4" fillId="2" borderId="12" xfId="0" applyNumberFormat="1" applyFont="1" applyFill="1" applyBorder="1" applyAlignment="1" applyProtection="1">
      <alignment horizontal="left" vertical="center" wrapText="1"/>
    </xf>
    <xf numFmtId="10" fontId="2" fillId="2" borderId="4" xfId="4" applyNumberFormat="1" applyFont="1" applyFill="1" applyBorder="1" applyAlignment="1" applyProtection="1">
      <alignment horizontal="center" vertical="center"/>
    </xf>
    <xf numFmtId="10" fontId="2" fillId="2" borderId="4" xfId="0" applyNumberFormat="1" applyFont="1" applyFill="1" applyBorder="1" applyAlignment="1" applyProtection="1">
      <alignment horizontal="center" vertical="center"/>
    </xf>
    <xf numFmtId="15" fontId="4" fillId="2" borderId="10" xfId="0" applyNumberFormat="1" applyFont="1" applyFill="1" applyBorder="1" applyAlignment="1" applyProtection="1">
      <alignment horizontal="justify" vertical="top" wrapText="1"/>
    </xf>
    <xf numFmtId="15" fontId="4" fillId="2" borderId="11" xfId="0" applyNumberFormat="1" applyFont="1" applyFill="1" applyBorder="1" applyAlignment="1" applyProtection="1">
      <alignment horizontal="justify" vertical="top" wrapText="1"/>
    </xf>
    <xf numFmtId="15" fontId="4" fillId="2" borderId="12" xfId="0" applyNumberFormat="1" applyFont="1" applyFill="1" applyBorder="1" applyAlignment="1" applyProtection="1">
      <alignment horizontal="justify" vertical="top" wrapText="1"/>
    </xf>
    <xf numFmtId="0" fontId="2" fillId="2" borderId="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3" fontId="4" fillId="0" borderId="3" xfId="0" applyNumberFormat="1"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4" fillId="0" borderId="13" xfId="0" applyFont="1" applyFill="1" applyBorder="1" applyAlignment="1" applyProtection="1">
      <alignment horizontal="left" vertical="top" wrapText="1"/>
    </xf>
    <xf numFmtId="0" fontId="4" fillId="0" borderId="3" xfId="0" applyFont="1" applyFill="1" applyBorder="1" applyAlignment="1" applyProtection="1">
      <alignment horizontal="justify" vertical="top" wrapText="1"/>
    </xf>
    <xf numFmtId="0" fontId="4" fillId="0" borderId="14" xfId="0" applyFont="1" applyFill="1" applyBorder="1" applyAlignment="1" applyProtection="1">
      <alignment horizontal="justify" vertical="top" wrapText="1"/>
    </xf>
    <xf numFmtId="0" fontId="4" fillId="0" borderId="13" xfId="0" applyFont="1" applyFill="1" applyBorder="1" applyAlignment="1" applyProtection="1">
      <alignment horizontal="justify" vertical="top" wrapText="1"/>
    </xf>
    <xf numFmtId="0" fontId="4" fillId="0" borderId="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3" xfId="0" applyFont="1" applyFill="1" applyBorder="1" applyAlignment="1" applyProtection="1">
      <alignment horizontal="justify" vertical="center" wrapText="1"/>
    </xf>
    <xf numFmtId="0" fontId="4" fillId="0" borderId="13" xfId="0" applyFont="1" applyFill="1" applyBorder="1" applyAlignment="1" applyProtection="1">
      <alignment horizontal="justify" vertical="center" wrapText="1"/>
    </xf>
    <xf numFmtId="0" fontId="4" fillId="0" borderId="4" xfId="0" applyFont="1" applyBorder="1" applyAlignment="1" applyProtection="1">
      <alignment horizontal="center" vertical="center" wrapText="1"/>
    </xf>
    <xf numFmtId="0" fontId="4" fillId="0" borderId="4" xfId="0" applyFont="1" applyFill="1" applyBorder="1" applyAlignment="1" applyProtection="1">
      <alignment horizontal="justify" vertical="center" wrapText="1"/>
    </xf>
    <xf numFmtId="0" fontId="2" fillId="0" borderId="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4" fillId="0" borderId="3" xfId="0" applyFont="1" applyFill="1" applyBorder="1" applyAlignment="1" applyProtection="1">
      <alignment horizontal="center" vertical="top" wrapText="1"/>
    </xf>
    <xf numFmtId="0" fontId="4" fillId="0" borderId="14" xfId="0" applyFont="1" applyFill="1" applyBorder="1" applyAlignment="1" applyProtection="1">
      <alignment horizontal="center" vertical="top" wrapText="1"/>
    </xf>
    <xf numFmtId="0" fontId="4" fillId="0" borderId="13" xfId="0" applyFont="1" applyFill="1" applyBorder="1" applyAlignment="1" applyProtection="1">
      <alignment horizontal="center" vertical="top" wrapText="1"/>
    </xf>
    <xf numFmtId="3" fontId="4" fillId="0" borderId="3" xfId="0" applyNumberFormat="1" applyFont="1" applyFill="1" applyBorder="1" applyAlignment="1" applyProtection="1">
      <alignment horizontal="justify" vertical="top"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4" fillId="2" borderId="10" xfId="0" applyNumberFormat="1" applyFont="1" applyFill="1" applyBorder="1" applyAlignment="1" applyProtection="1">
      <alignment horizontal="left" vertical="center" wrapText="1"/>
    </xf>
    <xf numFmtId="0" fontId="4" fillId="2" borderId="11" xfId="0" applyNumberFormat="1" applyFont="1" applyFill="1" applyBorder="1" applyAlignment="1" applyProtection="1">
      <alignment horizontal="left" vertical="center" wrapText="1"/>
    </xf>
    <xf numFmtId="0" fontId="4" fillId="2" borderId="12" xfId="0" applyNumberFormat="1" applyFont="1" applyFill="1" applyBorder="1" applyAlignment="1" applyProtection="1">
      <alignment horizontal="left" vertical="center" wrapText="1"/>
    </xf>
    <xf numFmtId="0" fontId="29" fillId="2" borderId="10" xfId="2" applyFont="1" applyFill="1" applyBorder="1" applyAlignment="1" applyProtection="1">
      <alignment horizontal="center" vertical="center"/>
    </xf>
    <xf numFmtId="0" fontId="29" fillId="2" borderId="11" xfId="2" applyFont="1" applyFill="1" applyBorder="1" applyAlignment="1" applyProtection="1">
      <alignment horizontal="center" vertical="center"/>
    </xf>
    <xf numFmtId="0" fontId="29" fillId="2" borderId="12" xfId="2"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2" xfId="4" applyFont="1" applyFill="1" applyBorder="1" applyAlignment="1">
      <alignment horizontal="center" vertical="center"/>
    </xf>
  </cellXfs>
  <cellStyles count="6">
    <cellStyle name="Hipervínculo" xfId="2" builtinId="8"/>
    <cellStyle name="Normal" xfId="0" builtinId="0"/>
    <cellStyle name="Normal 2" xfId="4" xr:uid="{00000000-0005-0000-0000-000002000000}"/>
    <cellStyle name="Normal 3" xfId="3" xr:uid="{00000000-0005-0000-0000-000003000000}"/>
    <cellStyle name="Porcentaje" xfId="1" builtinId="5"/>
    <cellStyle name="Porcentual 2" xfId="5" xr:uid="{00000000-0005-0000-0000-000005000000}"/>
  </cellStyles>
  <dxfs count="360">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rgb="FF99FF99"/>
        </patternFill>
      </fill>
    </dxf>
    <dxf>
      <fill>
        <patternFill>
          <bgColor theme="7" tint="0.59996337778862885"/>
        </patternFill>
      </fill>
    </dxf>
    <dxf>
      <fill>
        <patternFill>
          <bgColor rgb="FFFF7C8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ill>
        <patternFill>
          <bgColor rgb="FF99FF99"/>
        </patternFill>
      </fill>
    </dxf>
    <dxf>
      <fill>
        <patternFill>
          <bgColor rgb="FFFFFF99"/>
        </patternFill>
      </fill>
    </dxf>
    <dxf>
      <fill>
        <patternFill>
          <bgColor rgb="FFFF9999"/>
        </patternFill>
      </fill>
    </dxf>
    <dxf>
      <fill>
        <patternFill>
          <bgColor rgb="FFFF5050"/>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rgb="FF99FF99"/>
        </patternFill>
      </fill>
    </dxf>
    <dxf>
      <fill>
        <patternFill>
          <bgColor rgb="FFFF5050"/>
        </patternFill>
      </fill>
    </dxf>
    <dxf>
      <font>
        <condense val="0"/>
        <extend val="0"/>
        <color auto="1"/>
      </font>
      <fill>
        <patternFill>
          <bgColor rgb="FFFF9999"/>
        </patternFill>
      </fill>
    </dxf>
    <dxf>
      <font>
        <condense val="0"/>
        <extend val="0"/>
        <color auto="1"/>
      </font>
      <fill>
        <patternFill>
          <bgColor rgb="FFFFFF99"/>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s>
  <tableStyles count="0" defaultTableStyle="TableStyleMedium2" defaultPivotStyle="PivotStyleLight16"/>
  <colors>
    <mruColors>
      <color rgb="FFFF9999"/>
      <color rgb="FFFF7C80"/>
      <color rgb="FF99FF99"/>
      <color rgb="FFCCFF99"/>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184425</xdr:colOff>
      <xdr:row>1</xdr:row>
      <xdr:rowOff>38100</xdr:rowOff>
    </xdr:from>
    <xdr:to>
      <xdr:col>1</xdr:col>
      <xdr:colOff>904875</xdr:colOff>
      <xdr:row>3</xdr:row>
      <xdr:rowOff>74270</xdr:rowOff>
    </xdr:to>
    <xdr:pic>
      <xdr:nvPicPr>
        <xdr:cNvPr id="2" name="Imagen 4" descr="Logo Formato Papeleria-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9675" y="123825"/>
          <a:ext cx="720450" cy="493370"/>
        </a:xfrm>
        <a:prstGeom prst="rect">
          <a:avLst/>
        </a:prstGeom>
        <a:noFill/>
        <a:ln w="9525">
          <a:noFill/>
          <a:miter lim="800000"/>
          <a:headEnd/>
          <a:tailEnd/>
        </a:ln>
      </xdr:spPr>
    </xdr:pic>
    <xdr:clientData/>
  </xdr:twoCellAnchor>
  <xdr:twoCellAnchor>
    <xdr:from>
      <xdr:col>1</xdr:col>
      <xdr:colOff>1095375</xdr:colOff>
      <xdr:row>1</xdr:row>
      <xdr:rowOff>0</xdr:rowOff>
    </xdr:from>
    <xdr:to>
      <xdr:col>1</xdr:col>
      <xdr:colOff>1095376</xdr:colOff>
      <xdr:row>4</xdr:row>
      <xdr:rowOff>0</xdr:rowOff>
    </xdr:to>
    <xdr:cxnSp macro="">
      <xdr:nvCxnSpPr>
        <xdr:cNvPr id="3" name="3 Conector recto">
          <a:extLst>
            <a:ext uri="{FF2B5EF4-FFF2-40B4-BE49-F238E27FC236}">
              <a16:creationId xmlns:a16="http://schemas.microsoft.com/office/drawing/2014/main" id="{00000000-0008-0000-0000-000003000000}"/>
            </a:ext>
          </a:extLst>
        </xdr:cNvPr>
        <xdr:cNvCxnSpPr/>
      </xdr:nvCxnSpPr>
      <xdr:spPr>
        <a:xfrm>
          <a:off x="1190625" y="85725"/>
          <a:ext cx="1"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1114425</xdr:colOff>
      <xdr:row>2</xdr:row>
      <xdr:rowOff>3</xdr:rowOff>
    </xdr:from>
    <xdr:to>
      <xdr:col>7</xdr:col>
      <xdr:colOff>19050</xdr:colOff>
      <xdr:row>2</xdr:row>
      <xdr:rowOff>9525</xdr:rowOff>
    </xdr:to>
    <xdr:cxnSp macro="">
      <xdr:nvCxnSpPr>
        <xdr:cNvPr id="4" name="4 Conector recto">
          <a:extLst>
            <a:ext uri="{FF2B5EF4-FFF2-40B4-BE49-F238E27FC236}">
              <a16:creationId xmlns:a16="http://schemas.microsoft.com/office/drawing/2014/main" id="{00000000-0008-0000-0000-000004000000}"/>
            </a:ext>
          </a:extLst>
        </xdr:cNvPr>
        <xdr:cNvCxnSpPr/>
      </xdr:nvCxnSpPr>
      <xdr:spPr>
        <a:xfrm flipV="1">
          <a:off x="1209675" y="323853"/>
          <a:ext cx="6553200" cy="95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184425</xdr:colOff>
      <xdr:row>1</xdr:row>
      <xdr:rowOff>38100</xdr:rowOff>
    </xdr:from>
    <xdr:to>
      <xdr:col>1</xdr:col>
      <xdr:colOff>904875</xdr:colOff>
      <xdr:row>3</xdr:row>
      <xdr:rowOff>74270</xdr:rowOff>
    </xdr:to>
    <xdr:pic>
      <xdr:nvPicPr>
        <xdr:cNvPr id="2" name="Imagen 4" descr="Logo Formato Papeleria-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8250" y="133350"/>
          <a:ext cx="720450" cy="455270"/>
        </a:xfrm>
        <a:prstGeom prst="rect">
          <a:avLst/>
        </a:prstGeom>
        <a:noFill/>
        <a:ln w="9525">
          <a:noFill/>
          <a:miter lim="800000"/>
          <a:headEnd/>
          <a:tailEnd/>
        </a:ln>
      </xdr:spPr>
    </xdr:pic>
    <xdr:clientData/>
  </xdr:twoCellAnchor>
  <xdr:twoCellAnchor>
    <xdr:from>
      <xdr:col>1</xdr:col>
      <xdr:colOff>1095375</xdr:colOff>
      <xdr:row>1</xdr:row>
      <xdr:rowOff>0</xdr:rowOff>
    </xdr:from>
    <xdr:to>
      <xdr:col>1</xdr:col>
      <xdr:colOff>1095376</xdr:colOff>
      <xdr:row>4</xdr:row>
      <xdr:rowOff>0</xdr:rowOff>
    </xdr:to>
    <xdr:cxnSp macro="">
      <xdr:nvCxnSpPr>
        <xdr:cNvPr id="3" name="3 Conector recto">
          <a:extLst>
            <a:ext uri="{FF2B5EF4-FFF2-40B4-BE49-F238E27FC236}">
              <a16:creationId xmlns:a16="http://schemas.microsoft.com/office/drawing/2014/main" id="{00000000-0008-0000-0100-000003000000}"/>
            </a:ext>
          </a:extLst>
        </xdr:cNvPr>
        <xdr:cNvCxnSpPr/>
      </xdr:nvCxnSpPr>
      <xdr:spPr>
        <a:xfrm>
          <a:off x="1219200" y="95250"/>
          <a:ext cx="1" cy="581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1095375</xdr:colOff>
      <xdr:row>1</xdr:row>
      <xdr:rowOff>238125</xdr:rowOff>
    </xdr:from>
    <xdr:to>
      <xdr:col>8</xdr:col>
      <xdr:colOff>990600</xdr:colOff>
      <xdr:row>1</xdr:row>
      <xdr:rowOff>238125</xdr:rowOff>
    </xdr:to>
    <xdr:cxnSp macro="">
      <xdr:nvCxnSpPr>
        <xdr:cNvPr id="4" name="4 Conector recto">
          <a:extLst>
            <a:ext uri="{FF2B5EF4-FFF2-40B4-BE49-F238E27FC236}">
              <a16:creationId xmlns:a16="http://schemas.microsoft.com/office/drawing/2014/main" id="{00000000-0008-0000-0100-000004000000}"/>
            </a:ext>
          </a:extLst>
        </xdr:cNvPr>
        <xdr:cNvCxnSpPr/>
      </xdr:nvCxnSpPr>
      <xdr:spPr>
        <a:xfrm>
          <a:off x="1219200" y="333375"/>
          <a:ext cx="6410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19050</xdr:colOff>
      <xdr:row>10</xdr:row>
      <xdr:rowOff>171450</xdr:rowOff>
    </xdr:from>
    <xdr:to>
      <xdr:col>15</xdr:col>
      <xdr:colOff>0</xdr:colOff>
      <xdr:row>11</xdr:row>
      <xdr:rowOff>123825</xdr:rowOff>
    </xdr:to>
    <xdr:sp macro="" textlink="">
      <xdr:nvSpPr>
        <xdr:cNvPr id="2" name="Flecha derecha 1">
          <a:extLst>
            <a:ext uri="{FF2B5EF4-FFF2-40B4-BE49-F238E27FC236}">
              <a16:creationId xmlns:a16="http://schemas.microsoft.com/office/drawing/2014/main" id="{00000000-0008-0000-0300-000002000000}"/>
            </a:ext>
          </a:extLst>
        </xdr:cNvPr>
        <xdr:cNvSpPr/>
      </xdr:nvSpPr>
      <xdr:spPr>
        <a:xfrm>
          <a:off x="10086975" y="2552700"/>
          <a:ext cx="3390900" cy="142875"/>
        </a:xfrm>
        <a:prstGeom prst="rightArrow">
          <a:avLst/>
        </a:prstGeom>
        <a:solidFill>
          <a:schemeClr val="bg1">
            <a:lumMod val="7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28577</xdr:colOff>
      <xdr:row>4</xdr:row>
      <xdr:rowOff>38100</xdr:rowOff>
    </xdr:from>
    <xdr:to>
      <xdr:col>9</xdr:col>
      <xdr:colOff>161928</xdr:colOff>
      <xdr:row>9</xdr:row>
      <xdr:rowOff>9525</xdr:rowOff>
    </xdr:to>
    <xdr:sp macro="" textlink="">
      <xdr:nvSpPr>
        <xdr:cNvPr id="3" name="Flecha derecha 2">
          <a:extLst>
            <a:ext uri="{FF2B5EF4-FFF2-40B4-BE49-F238E27FC236}">
              <a16:creationId xmlns:a16="http://schemas.microsoft.com/office/drawing/2014/main" id="{00000000-0008-0000-0300-000003000000}"/>
            </a:ext>
          </a:extLst>
        </xdr:cNvPr>
        <xdr:cNvSpPr/>
      </xdr:nvSpPr>
      <xdr:spPr>
        <a:xfrm rot="16200000">
          <a:off x="8658228" y="1809749"/>
          <a:ext cx="1543050" cy="133351"/>
        </a:xfrm>
        <a:prstGeom prst="rightArrow">
          <a:avLst/>
        </a:prstGeom>
        <a:solidFill>
          <a:schemeClr val="bg1">
            <a:lumMod val="7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261388</xdr:colOff>
      <xdr:row>4</xdr:row>
      <xdr:rowOff>161925</xdr:rowOff>
    </xdr:from>
    <xdr:to>
      <xdr:col>9</xdr:col>
      <xdr:colOff>575807</xdr:colOff>
      <xdr:row>8</xdr:row>
      <xdr:rowOff>295275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rot="16200000">
          <a:off x="9057773" y="1766840"/>
          <a:ext cx="1390650" cy="3144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a:latin typeface="Arial" panose="020B0604020202020204" pitchFamily="34" charset="0"/>
              <a:cs typeface="Arial" panose="020B0604020202020204" pitchFamily="34" charset="0"/>
            </a:rPr>
            <a:t>P</a:t>
          </a:r>
          <a:r>
            <a:rPr lang="es-CO" sz="1200" baseline="0">
              <a:latin typeface="Arial" panose="020B0604020202020204" pitchFamily="34" charset="0"/>
              <a:cs typeface="Arial" panose="020B0604020202020204" pitchFamily="34" charset="0"/>
            </a:rPr>
            <a:t> </a:t>
          </a:r>
          <a:r>
            <a:rPr lang="es-CO" sz="1200">
              <a:latin typeface="Arial" panose="020B0604020202020204" pitchFamily="34" charset="0"/>
              <a:cs typeface="Arial" panose="020B0604020202020204" pitchFamily="34" charset="0"/>
            </a:rPr>
            <a:t>r o b a b i l i d a d</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NORMATIVIDAD%20NACIONAL\D.A.F.P\SISTEMA%20CONTROL%20INTERNO\MAPA%20DE%20RIESGOS\MAPA%20DE%20RIESGOS%202012-2018\DISE&#209;O%20CONTROL.doc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96"/>
  <sheetViews>
    <sheetView tabSelected="1" workbookViewId="0">
      <selection activeCell="G18" sqref="G18"/>
    </sheetView>
  </sheetViews>
  <sheetFormatPr baseColWidth="10" defaultRowHeight="12.75" x14ac:dyDescent="0.2"/>
  <cols>
    <col min="1" max="1" width="1.109375" style="83" customWidth="1"/>
    <col min="2" max="2" width="16" style="82" customWidth="1"/>
    <col min="3" max="3" width="24.44140625" style="83" customWidth="1"/>
    <col min="4" max="4" width="16.88671875" style="83" customWidth="1"/>
    <col min="5" max="5" width="13" style="83" customWidth="1"/>
    <col min="6" max="6" width="10" style="83" customWidth="1"/>
    <col min="7" max="7" width="8.88671875" style="83" customWidth="1"/>
    <col min="8" max="8" width="10.5546875" style="82" customWidth="1"/>
    <col min="9" max="9" width="9" style="82" customWidth="1"/>
    <col min="10" max="10" width="23.21875" style="82" customWidth="1"/>
    <col min="11" max="11" width="8.77734375" style="83" customWidth="1"/>
    <col min="12" max="12" width="8.109375" style="83" customWidth="1"/>
    <col min="13" max="13" width="9.5546875" style="83" customWidth="1"/>
    <col min="14" max="14" width="8.21875" style="83" customWidth="1"/>
    <col min="15" max="15" width="11.5546875" style="83"/>
    <col min="16" max="16" width="8.6640625" style="82" customWidth="1"/>
    <col min="17" max="17" width="9.5546875" style="83" customWidth="1"/>
    <col min="18" max="18" width="22.21875" style="83" customWidth="1"/>
    <col min="19" max="19" width="6.5546875" style="82" customWidth="1"/>
    <col min="20" max="20" width="9.109375" style="82" customWidth="1"/>
    <col min="21" max="21" width="9.44140625" style="82" customWidth="1"/>
    <col min="22" max="22" width="9.6640625" style="82" customWidth="1"/>
    <col min="23" max="23" width="7.21875" style="82" customWidth="1"/>
    <col min="24" max="24" width="7.88671875" style="82" customWidth="1"/>
    <col min="25" max="25" width="14.88671875" style="82" customWidth="1"/>
    <col min="26" max="26" width="15.5546875" style="83" customWidth="1"/>
    <col min="27" max="27" width="13.5546875" style="83" bestFit="1" customWidth="1"/>
    <col min="28" max="28" width="11.109375" style="83" bestFit="1" customWidth="1"/>
    <col min="29" max="29" width="12.33203125" style="83" bestFit="1" customWidth="1"/>
    <col min="30" max="30" width="4.109375" style="83" customWidth="1"/>
    <col min="31" max="252" width="11.5546875" style="83"/>
    <col min="253" max="253" width="5" style="83" customWidth="1"/>
    <col min="254" max="254" width="17.5546875" style="83" customWidth="1"/>
    <col min="255" max="255" width="12.44140625" style="83" customWidth="1"/>
    <col min="256" max="256" width="15.44140625" style="83" customWidth="1"/>
    <col min="257" max="257" width="11.21875" style="83" customWidth="1"/>
    <col min="258" max="258" width="17.88671875" style="83" customWidth="1"/>
    <col min="259" max="259" width="14" style="83" customWidth="1"/>
    <col min="260" max="261" width="11.5546875" style="83"/>
    <col min="262" max="262" width="9.77734375" style="83" customWidth="1"/>
    <col min="263" max="263" width="9.88671875" style="83" customWidth="1"/>
    <col min="264" max="264" width="15.77734375" style="83" customWidth="1"/>
    <col min="265" max="271" width="11.5546875" style="83"/>
    <col min="272" max="272" width="26.33203125" style="83" customWidth="1"/>
    <col min="273" max="273" width="20" style="83" customWidth="1"/>
    <col min="274" max="274" width="12.5546875" style="83" customWidth="1"/>
    <col min="275" max="275" width="13" style="83" customWidth="1"/>
    <col min="276" max="276" width="12.6640625" style="83" customWidth="1"/>
    <col min="277" max="277" width="13.6640625" style="83" customWidth="1"/>
    <col min="278" max="278" width="23.33203125" style="83" customWidth="1"/>
    <col min="279" max="279" width="26.5546875" style="83" customWidth="1"/>
    <col min="280" max="508" width="11.5546875" style="83"/>
    <col min="509" max="509" width="5" style="83" customWidth="1"/>
    <col min="510" max="510" width="17.5546875" style="83" customWidth="1"/>
    <col min="511" max="511" width="12.44140625" style="83" customWidth="1"/>
    <col min="512" max="512" width="15.44140625" style="83" customWidth="1"/>
    <col min="513" max="513" width="11.21875" style="83" customWidth="1"/>
    <col min="514" max="514" width="17.88671875" style="83" customWidth="1"/>
    <col min="515" max="515" width="14" style="83" customWidth="1"/>
    <col min="516" max="517" width="11.5546875" style="83"/>
    <col min="518" max="518" width="9.77734375" style="83" customWidth="1"/>
    <col min="519" max="519" width="9.88671875" style="83" customWidth="1"/>
    <col min="520" max="520" width="15.77734375" style="83" customWidth="1"/>
    <col min="521" max="527" width="11.5546875" style="83"/>
    <col min="528" max="528" width="26.33203125" style="83" customWidth="1"/>
    <col min="529" max="529" width="20" style="83" customWidth="1"/>
    <col min="530" max="530" width="12.5546875" style="83" customWidth="1"/>
    <col min="531" max="531" width="13" style="83" customWidth="1"/>
    <col min="532" max="532" width="12.6640625" style="83" customWidth="1"/>
    <col min="533" max="533" width="13.6640625" style="83" customWidth="1"/>
    <col min="534" max="534" width="23.33203125" style="83" customWidth="1"/>
    <col min="535" max="535" width="26.5546875" style="83" customWidth="1"/>
    <col min="536" max="764" width="11.5546875" style="83"/>
    <col min="765" max="765" width="5" style="83" customWidth="1"/>
    <col min="766" max="766" width="17.5546875" style="83" customWidth="1"/>
    <col min="767" max="767" width="12.44140625" style="83" customWidth="1"/>
    <col min="768" max="768" width="15.44140625" style="83" customWidth="1"/>
    <col min="769" max="769" width="11.21875" style="83" customWidth="1"/>
    <col min="770" max="770" width="17.88671875" style="83" customWidth="1"/>
    <col min="771" max="771" width="14" style="83" customWidth="1"/>
    <col min="772" max="773" width="11.5546875" style="83"/>
    <col min="774" max="774" width="9.77734375" style="83" customWidth="1"/>
    <col min="775" max="775" width="9.88671875" style="83" customWidth="1"/>
    <col min="776" max="776" width="15.77734375" style="83" customWidth="1"/>
    <col min="777" max="783" width="11.5546875" style="83"/>
    <col min="784" max="784" width="26.33203125" style="83" customWidth="1"/>
    <col min="785" max="785" width="20" style="83" customWidth="1"/>
    <col min="786" max="786" width="12.5546875" style="83" customWidth="1"/>
    <col min="787" max="787" width="13" style="83" customWidth="1"/>
    <col min="788" max="788" width="12.6640625" style="83" customWidth="1"/>
    <col min="789" max="789" width="13.6640625" style="83" customWidth="1"/>
    <col min="790" max="790" width="23.33203125" style="83" customWidth="1"/>
    <col min="791" max="791" width="26.5546875" style="83" customWidth="1"/>
    <col min="792" max="1020" width="11.5546875" style="83"/>
    <col min="1021" max="1021" width="5" style="83" customWidth="1"/>
    <col min="1022" max="1022" width="17.5546875" style="83" customWidth="1"/>
    <col min="1023" max="1023" width="12.44140625" style="83" customWidth="1"/>
    <col min="1024" max="1024" width="15.44140625" style="83" customWidth="1"/>
    <col min="1025" max="1025" width="11.21875" style="83" customWidth="1"/>
    <col min="1026" max="1026" width="17.88671875" style="83" customWidth="1"/>
    <col min="1027" max="1027" width="14" style="83" customWidth="1"/>
    <col min="1028" max="1029" width="11.5546875" style="83"/>
    <col min="1030" max="1030" width="9.77734375" style="83" customWidth="1"/>
    <col min="1031" max="1031" width="9.88671875" style="83" customWidth="1"/>
    <col min="1032" max="1032" width="15.77734375" style="83" customWidth="1"/>
    <col min="1033" max="1039" width="11.5546875" style="83"/>
    <col min="1040" max="1040" width="26.33203125" style="83" customWidth="1"/>
    <col min="1041" max="1041" width="20" style="83" customWidth="1"/>
    <col min="1042" max="1042" width="12.5546875" style="83" customWidth="1"/>
    <col min="1043" max="1043" width="13" style="83" customWidth="1"/>
    <col min="1044" max="1044" width="12.6640625" style="83" customWidth="1"/>
    <col min="1045" max="1045" width="13.6640625" style="83" customWidth="1"/>
    <col min="1046" max="1046" width="23.33203125" style="83" customWidth="1"/>
    <col min="1047" max="1047" width="26.5546875" style="83" customWidth="1"/>
    <col min="1048" max="1276" width="11.5546875" style="83"/>
    <col min="1277" max="1277" width="5" style="83" customWidth="1"/>
    <col min="1278" max="1278" width="17.5546875" style="83" customWidth="1"/>
    <col min="1279" max="1279" width="12.44140625" style="83" customWidth="1"/>
    <col min="1280" max="1280" width="15.44140625" style="83" customWidth="1"/>
    <col min="1281" max="1281" width="11.21875" style="83" customWidth="1"/>
    <col min="1282" max="1282" width="17.88671875" style="83" customWidth="1"/>
    <col min="1283" max="1283" width="14" style="83" customWidth="1"/>
    <col min="1284" max="1285" width="11.5546875" style="83"/>
    <col min="1286" max="1286" width="9.77734375" style="83" customWidth="1"/>
    <col min="1287" max="1287" width="9.88671875" style="83" customWidth="1"/>
    <col min="1288" max="1288" width="15.77734375" style="83" customWidth="1"/>
    <col min="1289" max="1295" width="11.5546875" style="83"/>
    <col min="1296" max="1296" width="26.33203125" style="83" customWidth="1"/>
    <col min="1297" max="1297" width="20" style="83" customWidth="1"/>
    <col min="1298" max="1298" width="12.5546875" style="83" customWidth="1"/>
    <col min="1299" max="1299" width="13" style="83" customWidth="1"/>
    <col min="1300" max="1300" width="12.6640625" style="83" customWidth="1"/>
    <col min="1301" max="1301" width="13.6640625" style="83" customWidth="1"/>
    <col min="1302" max="1302" width="23.33203125" style="83" customWidth="1"/>
    <col min="1303" max="1303" width="26.5546875" style="83" customWidth="1"/>
    <col min="1304" max="1532" width="11.5546875" style="83"/>
    <col min="1533" max="1533" width="5" style="83" customWidth="1"/>
    <col min="1534" max="1534" width="17.5546875" style="83" customWidth="1"/>
    <col min="1535" max="1535" width="12.44140625" style="83" customWidth="1"/>
    <col min="1536" max="1536" width="15.44140625" style="83" customWidth="1"/>
    <col min="1537" max="1537" width="11.21875" style="83" customWidth="1"/>
    <col min="1538" max="1538" width="17.88671875" style="83" customWidth="1"/>
    <col min="1539" max="1539" width="14" style="83" customWidth="1"/>
    <col min="1540" max="1541" width="11.5546875" style="83"/>
    <col min="1542" max="1542" width="9.77734375" style="83" customWidth="1"/>
    <col min="1543" max="1543" width="9.88671875" style="83" customWidth="1"/>
    <col min="1544" max="1544" width="15.77734375" style="83" customWidth="1"/>
    <col min="1545" max="1551" width="11.5546875" style="83"/>
    <col min="1552" max="1552" width="26.33203125" style="83" customWidth="1"/>
    <col min="1553" max="1553" width="20" style="83" customWidth="1"/>
    <col min="1554" max="1554" width="12.5546875" style="83" customWidth="1"/>
    <col min="1555" max="1555" width="13" style="83" customWidth="1"/>
    <col min="1556" max="1556" width="12.6640625" style="83" customWidth="1"/>
    <col min="1557" max="1557" width="13.6640625" style="83" customWidth="1"/>
    <col min="1558" max="1558" width="23.33203125" style="83" customWidth="1"/>
    <col min="1559" max="1559" width="26.5546875" style="83" customWidth="1"/>
    <col min="1560" max="1788" width="11.5546875" style="83"/>
    <col min="1789" max="1789" width="5" style="83" customWidth="1"/>
    <col min="1790" max="1790" width="17.5546875" style="83" customWidth="1"/>
    <col min="1791" max="1791" width="12.44140625" style="83" customWidth="1"/>
    <col min="1792" max="1792" width="15.44140625" style="83" customWidth="1"/>
    <col min="1793" max="1793" width="11.21875" style="83" customWidth="1"/>
    <col min="1794" max="1794" width="17.88671875" style="83" customWidth="1"/>
    <col min="1795" max="1795" width="14" style="83" customWidth="1"/>
    <col min="1796" max="1797" width="11.5546875" style="83"/>
    <col min="1798" max="1798" width="9.77734375" style="83" customWidth="1"/>
    <col min="1799" max="1799" width="9.88671875" style="83" customWidth="1"/>
    <col min="1800" max="1800" width="15.77734375" style="83" customWidth="1"/>
    <col min="1801" max="1807" width="11.5546875" style="83"/>
    <col min="1808" max="1808" width="26.33203125" style="83" customWidth="1"/>
    <col min="1809" max="1809" width="20" style="83" customWidth="1"/>
    <col min="1810" max="1810" width="12.5546875" style="83" customWidth="1"/>
    <col min="1811" max="1811" width="13" style="83" customWidth="1"/>
    <col min="1812" max="1812" width="12.6640625" style="83" customWidth="1"/>
    <col min="1813" max="1813" width="13.6640625" style="83" customWidth="1"/>
    <col min="1814" max="1814" width="23.33203125" style="83" customWidth="1"/>
    <col min="1815" max="1815" width="26.5546875" style="83" customWidth="1"/>
    <col min="1816" max="2044" width="11.5546875" style="83"/>
    <col min="2045" max="2045" width="5" style="83" customWidth="1"/>
    <col min="2046" max="2046" width="17.5546875" style="83" customWidth="1"/>
    <col min="2047" max="2047" width="12.44140625" style="83" customWidth="1"/>
    <col min="2048" max="2048" width="15.44140625" style="83" customWidth="1"/>
    <col min="2049" max="2049" width="11.21875" style="83" customWidth="1"/>
    <col min="2050" max="2050" width="17.88671875" style="83" customWidth="1"/>
    <col min="2051" max="2051" width="14" style="83" customWidth="1"/>
    <col min="2052" max="2053" width="11.5546875" style="83"/>
    <col min="2054" max="2054" width="9.77734375" style="83" customWidth="1"/>
    <col min="2055" max="2055" width="9.88671875" style="83" customWidth="1"/>
    <col min="2056" max="2056" width="15.77734375" style="83" customWidth="1"/>
    <col min="2057" max="2063" width="11.5546875" style="83"/>
    <col min="2064" max="2064" width="26.33203125" style="83" customWidth="1"/>
    <col min="2065" max="2065" width="20" style="83" customWidth="1"/>
    <col min="2066" max="2066" width="12.5546875" style="83" customWidth="1"/>
    <col min="2067" max="2067" width="13" style="83" customWidth="1"/>
    <col min="2068" max="2068" width="12.6640625" style="83" customWidth="1"/>
    <col min="2069" max="2069" width="13.6640625" style="83" customWidth="1"/>
    <col min="2070" max="2070" width="23.33203125" style="83" customWidth="1"/>
    <col min="2071" max="2071" width="26.5546875" style="83" customWidth="1"/>
    <col min="2072" max="2300" width="11.5546875" style="83"/>
    <col min="2301" max="2301" width="5" style="83" customWidth="1"/>
    <col min="2302" max="2302" width="17.5546875" style="83" customWidth="1"/>
    <col min="2303" max="2303" width="12.44140625" style="83" customWidth="1"/>
    <col min="2304" max="2304" width="15.44140625" style="83" customWidth="1"/>
    <col min="2305" max="2305" width="11.21875" style="83" customWidth="1"/>
    <col min="2306" max="2306" width="17.88671875" style="83" customWidth="1"/>
    <col min="2307" max="2307" width="14" style="83" customWidth="1"/>
    <col min="2308" max="2309" width="11.5546875" style="83"/>
    <col min="2310" max="2310" width="9.77734375" style="83" customWidth="1"/>
    <col min="2311" max="2311" width="9.88671875" style="83" customWidth="1"/>
    <col min="2312" max="2312" width="15.77734375" style="83" customWidth="1"/>
    <col min="2313" max="2319" width="11.5546875" style="83"/>
    <col min="2320" max="2320" width="26.33203125" style="83" customWidth="1"/>
    <col min="2321" max="2321" width="20" style="83" customWidth="1"/>
    <col min="2322" max="2322" width="12.5546875" style="83" customWidth="1"/>
    <col min="2323" max="2323" width="13" style="83" customWidth="1"/>
    <col min="2324" max="2324" width="12.6640625" style="83" customWidth="1"/>
    <col min="2325" max="2325" width="13.6640625" style="83" customWidth="1"/>
    <col min="2326" max="2326" width="23.33203125" style="83" customWidth="1"/>
    <col min="2327" max="2327" width="26.5546875" style="83" customWidth="1"/>
    <col min="2328" max="2556" width="11.5546875" style="83"/>
    <col min="2557" max="2557" width="5" style="83" customWidth="1"/>
    <col min="2558" max="2558" width="17.5546875" style="83" customWidth="1"/>
    <col min="2559" max="2559" width="12.44140625" style="83" customWidth="1"/>
    <col min="2560" max="2560" width="15.44140625" style="83" customWidth="1"/>
    <col min="2561" max="2561" width="11.21875" style="83" customWidth="1"/>
    <col min="2562" max="2562" width="17.88671875" style="83" customWidth="1"/>
    <col min="2563" max="2563" width="14" style="83" customWidth="1"/>
    <col min="2564" max="2565" width="11.5546875" style="83"/>
    <col min="2566" max="2566" width="9.77734375" style="83" customWidth="1"/>
    <col min="2567" max="2567" width="9.88671875" style="83" customWidth="1"/>
    <col min="2568" max="2568" width="15.77734375" style="83" customWidth="1"/>
    <col min="2569" max="2575" width="11.5546875" style="83"/>
    <col min="2576" max="2576" width="26.33203125" style="83" customWidth="1"/>
    <col min="2577" max="2577" width="20" style="83" customWidth="1"/>
    <col min="2578" max="2578" width="12.5546875" style="83" customWidth="1"/>
    <col min="2579" max="2579" width="13" style="83" customWidth="1"/>
    <col min="2580" max="2580" width="12.6640625" style="83" customWidth="1"/>
    <col min="2581" max="2581" width="13.6640625" style="83" customWidth="1"/>
    <col min="2582" max="2582" width="23.33203125" style="83" customWidth="1"/>
    <col min="2583" max="2583" width="26.5546875" style="83" customWidth="1"/>
    <col min="2584" max="2812" width="11.5546875" style="83"/>
    <col min="2813" max="2813" width="5" style="83" customWidth="1"/>
    <col min="2814" max="2814" width="17.5546875" style="83" customWidth="1"/>
    <col min="2815" max="2815" width="12.44140625" style="83" customWidth="1"/>
    <col min="2816" max="2816" width="15.44140625" style="83" customWidth="1"/>
    <col min="2817" max="2817" width="11.21875" style="83" customWidth="1"/>
    <col min="2818" max="2818" width="17.88671875" style="83" customWidth="1"/>
    <col min="2819" max="2819" width="14" style="83" customWidth="1"/>
    <col min="2820" max="2821" width="11.5546875" style="83"/>
    <col min="2822" max="2822" width="9.77734375" style="83" customWidth="1"/>
    <col min="2823" max="2823" width="9.88671875" style="83" customWidth="1"/>
    <col min="2824" max="2824" width="15.77734375" style="83" customWidth="1"/>
    <col min="2825" max="2831" width="11.5546875" style="83"/>
    <col min="2832" max="2832" width="26.33203125" style="83" customWidth="1"/>
    <col min="2833" max="2833" width="20" style="83" customWidth="1"/>
    <col min="2834" max="2834" width="12.5546875" style="83" customWidth="1"/>
    <col min="2835" max="2835" width="13" style="83" customWidth="1"/>
    <col min="2836" max="2836" width="12.6640625" style="83" customWidth="1"/>
    <col min="2837" max="2837" width="13.6640625" style="83" customWidth="1"/>
    <col min="2838" max="2838" width="23.33203125" style="83" customWidth="1"/>
    <col min="2839" max="2839" width="26.5546875" style="83" customWidth="1"/>
    <col min="2840" max="3068" width="11.5546875" style="83"/>
    <col min="3069" max="3069" width="5" style="83" customWidth="1"/>
    <col min="3070" max="3070" width="17.5546875" style="83" customWidth="1"/>
    <col min="3071" max="3071" width="12.44140625" style="83" customWidth="1"/>
    <col min="3072" max="3072" width="15.44140625" style="83" customWidth="1"/>
    <col min="3073" max="3073" width="11.21875" style="83" customWidth="1"/>
    <col min="3074" max="3074" width="17.88671875" style="83" customWidth="1"/>
    <col min="3075" max="3075" width="14" style="83" customWidth="1"/>
    <col min="3076" max="3077" width="11.5546875" style="83"/>
    <col min="3078" max="3078" width="9.77734375" style="83" customWidth="1"/>
    <col min="3079" max="3079" width="9.88671875" style="83" customWidth="1"/>
    <col min="3080" max="3080" width="15.77734375" style="83" customWidth="1"/>
    <col min="3081" max="3087" width="11.5546875" style="83"/>
    <col min="3088" max="3088" width="26.33203125" style="83" customWidth="1"/>
    <col min="3089" max="3089" width="20" style="83" customWidth="1"/>
    <col min="3090" max="3090" width="12.5546875" style="83" customWidth="1"/>
    <col min="3091" max="3091" width="13" style="83" customWidth="1"/>
    <col min="3092" max="3092" width="12.6640625" style="83" customWidth="1"/>
    <col min="3093" max="3093" width="13.6640625" style="83" customWidth="1"/>
    <col min="3094" max="3094" width="23.33203125" style="83" customWidth="1"/>
    <col min="3095" max="3095" width="26.5546875" style="83" customWidth="1"/>
    <col min="3096" max="3324" width="11.5546875" style="83"/>
    <col min="3325" max="3325" width="5" style="83" customWidth="1"/>
    <col min="3326" max="3326" width="17.5546875" style="83" customWidth="1"/>
    <col min="3327" max="3327" width="12.44140625" style="83" customWidth="1"/>
    <col min="3328" max="3328" width="15.44140625" style="83" customWidth="1"/>
    <col min="3329" max="3329" width="11.21875" style="83" customWidth="1"/>
    <col min="3330" max="3330" width="17.88671875" style="83" customWidth="1"/>
    <col min="3331" max="3331" width="14" style="83" customWidth="1"/>
    <col min="3332" max="3333" width="11.5546875" style="83"/>
    <col min="3334" max="3334" width="9.77734375" style="83" customWidth="1"/>
    <col min="3335" max="3335" width="9.88671875" style="83" customWidth="1"/>
    <col min="3336" max="3336" width="15.77734375" style="83" customWidth="1"/>
    <col min="3337" max="3343" width="11.5546875" style="83"/>
    <col min="3344" max="3344" width="26.33203125" style="83" customWidth="1"/>
    <col min="3345" max="3345" width="20" style="83" customWidth="1"/>
    <col min="3346" max="3346" width="12.5546875" style="83" customWidth="1"/>
    <col min="3347" max="3347" width="13" style="83" customWidth="1"/>
    <col min="3348" max="3348" width="12.6640625" style="83" customWidth="1"/>
    <col min="3349" max="3349" width="13.6640625" style="83" customWidth="1"/>
    <col min="3350" max="3350" width="23.33203125" style="83" customWidth="1"/>
    <col min="3351" max="3351" width="26.5546875" style="83" customWidth="1"/>
    <col min="3352" max="3580" width="11.5546875" style="83"/>
    <col min="3581" max="3581" width="5" style="83" customWidth="1"/>
    <col min="3582" max="3582" width="17.5546875" style="83" customWidth="1"/>
    <col min="3583" max="3583" width="12.44140625" style="83" customWidth="1"/>
    <col min="3584" max="3584" width="15.44140625" style="83" customWidth="1"/>
    <col min="3585" max="3585" width="11.21875" style="83" customWidth="1"/>
    <col min="3586" max="3586" width="17.88671875" style="83" customWidth="1"/>
    <col min="3587" max="3587" width="14" style="83" customWidth="1"/>
    <col min="3588" max="3589" width="11.5546875" style="83"/>
    <col min="3590" max="3590" width="9.77734375" style="83" customWidth="1"/>
    <col min="3591" max="3591" width="9.88671875" style="83" customWidth="1"/>
    <col min="3592" max="3592" width="15.77734375" style="83" customWidth="1"/>
    <col min="3593" max="3599" width="11.5546875" style="83"/>
    <col min="3600" max="3600" width="26.33203125" style="83" customWidth="1"/>
    <col min="3601" max="3601" width="20" style="83" customWidth="1"/>
    <col min="3602" max="3602" width="12.5546875" style="83" customWidth="1"/>
    <col min="3603" max="3603" width="13" style="83" customWidth="1"/>
    <col min="3604" max="3604" width="12.6640625" style="83" customWidth="1"/>
    <col min="3605" max="3605" width="13.6640625" style="83" customWidth="1"/>
    <col min="3606" max="3606" width="23.33203125" style="83" customWidth="1"/>
    <col min="3607" max="3607" width="26.5546875" style="83" customWidth="1"/>
    <col min="3608" max="3836" width="11.5546875" style="83"/>
    <col min="3837" max="3837" width="5" style="83" customWidth="1"/>
    <col min="3838" max="3838" width="17.5546875" style="83" customWidth="1"/>
    <col min="3839" max="3839" width="12.44140625" style="83" customWidth="1"/>
    <col min="3840" max="3840" width="15.44140625" style="83" customWidth="1"/>
    <col min="3841" max="3841" width="11.21875" style="83" customWidth="1"/>
    <col min="3842" max="3842" width="17.88671875" style="83" customWidth="1"/>
    <col min="3843" max="3843" width="14" style="83" customWidth="1"/>
    <col min="3844" max="3845" width="11.5546875" style="83"/>
    <col min="3846" max="3846" width="9.77734375" style="83" customWidth="1"/>
    <col min="3847" max="3847" width="9.88671875" style="83" customWidth="1"/>
    <col min="3848" max="3848" width="15.77734375" style="83" customWidth="1"/>
    <col min="3849" max="3855" width="11.5546875" style="83"/>
    <col min="3856" max="3856" width="26.33203125" style="83" customWidth="1"/>
    <col min="3857" max="3857" width="20" style="83" customWidth="1"/>
    <col min="3858" max="3858" width="12.5546875" style="83" customWidth="1"/>
    <col min="3859" max="3859" width="13" style="83" customWidth="1"/>
    <col min="3860" max="3860" width="12.6640625" style="83" customWidth="1"/>
    <col min="3861" max="3861" width="13.6640625" style="83" customWidth="1"/>
    <col min="3862" max="3862" width="23.33203125" style="83" customWidth="1"/>
    <col min="3863" max="3863" width="26.5546875" style="83" customWidth="1"/>
    <col min="3864" max="4092" width="11.5546875" style="83"/>
    <col min="4093" max="4093" width="5" style="83" customWidth="1"/>
    <col min="4094" max="4094" width="17.5546875" style="83" customWidth="1"/>
    <col min="4095" max="4095" width="12.44140625" style="83" customWidth="1"/>
    <col min="4096" max="4096" width="15.44140625" style="83" customWidth="1"/>
    <col min="4097" max="4097" width="11.21875" style="83" customWidth="1"/>
    <col min="4098" max="4098" width="17.88671875" style="83" customWidth="1"/>
    <col min="4099" max="4099" width="14" style="83" customWidth="1"/>
    <col min="4100" max="4101" width="11.5546875" style="83"/>
    <col min="4102" max="4102" width="9.77734375" style="83" customWidth="1"/>
    <col min="4103" max="4103" width="9.88671875" style="83" customWidth="1"/>
    <col min="4104" max="4104" width="15.77734375" style="83" customWidth="1"/>
    <col min="4105" max="4111" width="11.5546875" style="83"/>
    <col min="4112" max="4112" width="26.33203125" style="83" customWidth="1"/>
    <col min="4113" max="4113" width="20" style="83" customWidth="1"/>
    <col min="4114" max="4114" width="12.5546875" style="83" customWidth="1"/>
    <col min="4115" max="4115" width="13" style="83" customWidth="1"/>
    <col min="4116" max="4116" width="12.6640625" style="83" customWidth="1"/>
    <col min="4117" max="4117" width="13.6640625" style="83" customWidth="1"/>
    <col min="4118" max="4118" width="23.33203125" style="83" customWidth="1"/>
    <col min="4119" max="4119" width="26.5546875" style="83" customWidth="1"/>
    <col min="4120" max="4348" width="11.5546875" style="83"/>
    <col min="4349" max="4349" width="5" style="83" customWidth="1"/>
    <col min="4350" max="4350" width="17.5546875" style="83" customWidth="1"/>
    <col min="4351" max="4351" width="12.44140625" style="83" customWidth="1"/>
    <col min="4352" max="4352" width="15.44140625" style="83" customWidth="1"/>
    <col min="4353" max="4353" width="11.21875" style="83" customWidth="1"/>
    <col min="4354" max="4354" width="17.88671875" style="83" customWidth="1"/>
    <col min="4355" max="4355" width="14" style="83" customWidth="1"/>
    <col min="4356" max="4357" width="11.5546875" style="83"/>
    <col min="4358" max="4358" width="9.77734375" style="83" customWidth="1"/>
    <col min="4359" max="4359" width="9.88671875" style="83" customWidth="1"/>
    <col min="4360" max="4360" width="15.77734375" style="83" customWidth="1"/>
    <col min="4361" max="4367" width="11.5546875" style="83"/>
    <col min="4368" max="4368" width="26.33203125" style="83" customWidth="1"/>
    <col min="4369" max="4369" width="20" style="83" customWidth="1"/>
    <col min="4370" max="4370" width="12.5546875" style="83" customWidth="1"/>
    <col min="4371" max="4371" width="13" style="83" customWidth="1"/>
    <col min="4372" max="4372" width="12.6640625" style="83" customWidth="1"/>
    <col min="4373" max="4373" width="13.6640625" style="83" customWidth="1"/>
    <col min="4374" max="4374" width="23.33203125" style="83" customWidth="1"/>
    <col min="4375" max="4375" width="26.5546875" style="83" customWidth="1"/>
    <col min="4376" max="4604" width="11.5546875" style="83"/>
    <col min="4605" max="4605" width="5" style="83" customWidth="1"/>
    <col min="4606" max="4606" width="17.5546875" style="83" customWidth="1"/>
    <col min="4607" max="4607" width="12.44140625" style="83" customWidth="1"/>
    <col min="4608" max="4608" width="15.44140625" style="83" customWidth="1"/>
    <col min="4609" max="4609" width="11.21875" style="83" customWidth="1"/>
    <col min="4610" max="4610" width="17.88671875" style="83" customWidth="1"/>
    <col min="4611" max="4611" width="14" style="83" customWidth="1"/>
    <col min="4612" max="4613" width="11.5546875" style="83"/>
    <col min="4614" max="4614" width="9.77734375" style="83" customWidth="1"/>
    <col min="4615" max="4615" width="9.88671875" style="83" customWidth="1"/>
    <col min="4616" max="4616" width="15.77734375" style="83" customWidth="1"/>
    <col min="4617" max="4623" width="11.5546875" style="83"/>
    <col min="4624" max="4624" width="26.33203125" style="83" customWidth="1"/>
    <col min="4625" max="4625" width="20" style="83" customWidth="1"/>
    <col min="4626" max="4626" width="12.5546875" style="83" customWidth="1"/>
    <col min="4627" max="4627" width="13" style="83" customWidth="1"/>
    <col min="4628" max="4628" width="12.6640625" style="83" customWidth="1"/>
    <col min="4629" max="4629" width="13.6640625" style="83" customWidth="1"/>
    <col min="4630" max="4630" width="23.33203125" style="83" customWidth="1"/>
    <col min="4631" max="4631" width="26.5546875" style="83" customWidth="1"/>
    <col min="4632" max="4860" width="11.5546875" style="83"/>
    <col min="4861" max="4861" width="5" style="83" customWidth="1"/>
    <col min="4862" max="4862" width="17.5546875" style="83" customWidth="1"/>
    <col min="4863" max="4863" width="12.44140625" style="83" customWidth="1"/>
    <col min="4864" max="4864" width="15.44140625" style="83" customWidth="1"/>
    <col min="4865" max="4865" width="11.21875" style="83" customWidth="1"/>
    <col min="4866" max="4866" width="17.88671875" style="83" customWidth="1"/>
    <col min="4867" max="4867" width="14" style="83" customWidth="1"/>
    <col min="4868" max="4869" width="11.5546875" style="83"/>
    <col min="4870" max="4870" width="9.77734375" style="83" customWidth="1"/>
    <col min="4871" max="4871" width="9.88671875" style="83" customWidth="1"/>
    <col min="4872" max="4872" width="15.77734375" style="83" customWidth="1"/>
    <col min="4873" max="4879" width="11.5546875" style="83"/>
    <col min="4880" max="4880" width="26.33203125" style="83" customWidth="1"/>
    <col min="4881" max="4881" width="20" style="83" customWidth="1"/>
    <col min="4882" max="4882" width="12.5546875" style="83" customWidth="1"/>
    <col min="4883" max="4883" width="13" style="83" customWidth="1"/>
    <col min="4884" max="4884" width="12.6640625" style="83" customWidth="1"/>
    <col min="4885" max="4885" width="13.6640625" style="83" customWidth="1"/>
    <col min="4886" max="4886" width="23.33203125" style="83" customWidth="1"/>
    <col min="4887" max="4887" width="26.5546875" style="83" customWidth="1"/>
    <col min="4888" max="5116" width="11.5546875" style="83"/>
    <col min="5117" max="5117" width="5" style="83" customWidth="1"/>
    <col min="5118" max="5118" width="17.5546875" style="83" customWidth="1"/>
    <col min="5119" max="5119" width="12.44140625" style="83" customWidth="1"/>
    <col min="5120" max="5120" width="15.44140625" style="83" customWidth="1"/>
    <col min="5121" max="5121" width="11.21875" style="83" customWidth="1"/>
    <col min="5122" max="5122" width="17.88671875" style="83" customWidth="1"/>
    <col min="5123" max="5123" width="14" style="83" customWidth="1"/>
    <col min="5124" max="5125" width="11.5546875" style="83"/>
    <col min="5126" max="5126" width="9.77734375" style="83" customWidth="1"/>
    <col min="5127" max="5127" width="9.88671875" style="83" customWidth="1"/>
    <col min="5128" max="5128" width="15.77734375" style="83" customWidth="1"/>
    <col min="5129" max="5135" width="11.5546875" style="83"/>
    <col min="5136" max="5136" width="26.33203125" style="83" customWidth="1"/>
    <col min="5137" max="5137" width="20" style="83" customWidth="1"/>
    <col min="5138" max="5138" width="12.5546875" style="83" customWidth="1"/>
    <col min="5139" max="5139" width="13" style="83" customWidth="1"/>
    <col min="5140" max="5140" width="12.6640625" style="83" customWidth="1"/>
    <col min="5141" max="5141" width="13.6640625" style="83" customWidth="1"/>
    <col min="5142" max="5142" width="23.33203125" style="83" customWidth="1"/>
    <col min="5143" max="5143" width="26.5546875" style="83" customWidth="1"/>
    <col min="5144" max="5372" width="11.5546875" style="83"/>
    <col min="5373" max="5373" width="5" style="83" customWidth="1"/>
    <col min="5374" max="5374" width="17.5546875" style="83" customWidth="1"/>
    <col min="5375" max="5375" width="12.44140625" style="83" customWidth="1"/>
    <col min="5376" max="5376" width="15.44140625" style="83" customWidth="1"/>
    <col min="5377" max="5377" width="11.21875" style="83" customWidth="1"/>
    <col min="5378" max="5378" width="17.88671875" style="83" customWidth="1"/>
    <col min="5379" max="5379" width="14" style="83" customWidth="1"/>
    <col min="5380" max="5381" width="11.5546875" style="83"/>
    <col min="5382" max="5382" width="9.77734375" style="83" customWidth="1"/>
    <col min="5383" max="5383" width="9.88671875" style="83" customWidth="1"/>
    <col min="5384" max="5384" width="15.77734375" style="83" customWidth="1"/>
    <col min="5385" max="5391" width="11.5546875" style="83"/>
    <col min="5392" max="5392" width="26.33203125" style="83" customWidth="1"/>
    <col min="5393" max="5393" width="20" style="83" customWidth="1"/>
    <col min="5394" max="5394" width="12.5546875" style="83" customWidth="1"/>
    <col min="5395" max="5395" width="13" style="83" customWidth="1"/>
    <col min="5396" max="5396" width="12.6640625" style="83" customWidth="1"/>
    <col min="5397" max="5397" width="13.6640625" style="83" customWidth="1"/>
    <col min="5398" max="5398" width="23.33203125" style="83" customWidth="1"/>
    <col min="5399" max="5399" width="26.5546875" style="83" customWidth="1"/>
    <col min="5400" max="5628" width="11.5546875" style="83"/>
    <col min="5629" max="5629" width="5" style="83" customWidth="1"/>
    <col min="5630" max="5630" width="17.5546875" style="83" customWidth="1"/>
    <col min="5631" max="5631" width="12.44140625" style="83" customWidth="1"/>
    <col min="5632" max="5632" width="15.44140625" style="83" customWidth="1"/>
    <col min="5633" max="5633" width="11.21875" style="83" customWidth="1"/>
    <col min="5634" max="5634" width="17.88671875" style="83" customWidth="1"/>
    <col min="5635" max="5635" width="14" style="83" customWidth="1"/>
    <col min="5636" max="5637" width="11.5546875" style="83"/>
    <col min="5638" max="5638" width="9.77734375" style="83" customWidth="1"/>
    <col min="5639" max="5639" width="9.88671875" style="83" customWidth="1"/>
    <col min="5640" max="5640" width="15.77734375" style="83" customWidth="1"/>
    <col min="5641" max="5647" width="11.5546875" style="83"/>
    <col min="5648" max="5648" width="26.33203125" style="83" customWidth="1"/>
    <col min="5649" max="5649" width="20" style="83" customWidth="1"/>
    <col min="5650" max="5650" width="12.5546875" style="83" customWidth="1"/>
    <col min="5651" max="5651" width="13" style="83" customWidth="1"/>
    <col min="5652" max="5652" width="12.6640625" style="83" customWidth="1"/>
    <col min="5653" max="5653" width="13.6640625" style="83" customWidth="1"/>
    <col min="5654" max="5654" width="23.33203125" style="83" customWidth="1"/>
    <col min="5655" max="5655" width="26.5546875" style="83" customWidth="1"/>
    <col min="5656" max="5884" width="11.5546875" style="83"/>
    <col min="5885" max="5885" width="5" style="83" customWidth="1"/>
    <col min="5886" max="5886" width="17.5546875" style="83" customWidth="1"/>
    <col min="5887" max="5887" width="12.44140625" style="83" customWidth="1"/>
    <col min="5888" max="5888" width="15.44140625" style="83" customWidth="1"/>
    <col min="5889" max="5889" width="11.21875" style="83" customWidth="1"/>
    <col min="5890" max="5890" width="17.88671875" style="83" customWidth="1"/>
    <col min="5891" max="5891" width="14" style="83" customWidth="1"/>
    <col min="5892" max="5893" width="11.5546875" style="83"/>
    <col min="5894" max="5894" width="9.77734375" style="83" customWidth="1"/>
    <col min="5895" max="5895" width="9.88671875" style="83" customWidth="1"/>
    <col min="5896" max="5896" width="15.77734375" style="83" customWidth="1"/>
    <col min="5897" max="5903" width="11.5546875" style="83"/>
    <col min="5904" max="5904" width="26.33203125" style="83" customWidth="1"/>
    <col min="5905" max="5905" width="20" style="83" customWidth="1"/>
    <col min="5906" max="5906" width="12.5546875" style="83" customWidth="1"/>
    <col min="5907" max="5907" width="13" style="83" customWidth="1"/>
    <col min="5908" max="5908" width="12.6640625" style="83" customWidth="1"/>
    <col min="5909" max="5909" width="13.6640625" style="83" customWidth="1"/>
    <col min="5910" max="5910" width="23.33203125" style="83" customWidth="1"/>
    <col min="5911" max="5911" width="26.5546875" style="83" customWidth="1"/>
    <col min="5912" max="6140" width="11.5546875" style="83"/>
    <col min="6141" max="6141" width="5" style="83" customWidth="1"/>
    <col min="6142" max="6142" width="17.5546875" style="83" customWidth="1"/>
    <col min="6143" max="6143" width="12.44140625" style="83" customWidth="1"/>
    <col min="6144" max="6144" width="15.44140625" style="83" customWidth="1"/>
    <col min="6145" max="6145" width="11.21875" style="83" customWidth="1"/>
    <col min="6146" max="6146" width="17.88671875" style="83" customWidth="1"/>
    <col min="6147" max="6147" width="14" style="83" customWidth="1"/>
    <col min="6148" max="6149" width="11.5546875" style="83"/>
    <col min="6150" max="6150" width="9.77734375" style="83" customWidth="1"/>
    <col min="6151" max="6151" width="9.88671875" style="83" customWidth="1"/>
    <col min="6152" max="6152" width="15.77734375" style="83" customWidth="1"/>
    <col min="6153" max="6159" width="11.5546875" style="83"/>
    <col min="6160" max="6160" width="26.33203125" style="83" customWidth="1"/>
    <col min="6161" max="6161" width="20" style="83" customWidth="1"/>
    <col min="6162" max="6162" width="12.5546875" style="83" customWidth="1"/>
    <col min="6163" max="6163" width="13" style="83" customWidth="1"/>
    <col min="6164" max="6164" width="12.6640625" style="83" customWidth="1"/>
    <col min="6165" max="6165" width="13.6640625" style="83" customWidth="1"/>
    <col min="6166" max="6166" width="23.33203125" style="83" customWidth="1"/>
    <col min="6167" max="6167" width="26.5546875" style="83" customWidth="1"/>
    <col min="6168" max="6396" width="11.5546875" style="83"/>
    <col min="6397" max="6397" width="5" style="83" customWidth="1"/>
    <col min="6398" max="6398" width="17.5546875" style="83" customWidth="1"/>
    <col min="6399" max="6399" width="12.44140625" style="83" customWidth="1"/>
    <col min="6400" max="6400" width="15.44140625" style="83" customWidth="1"/>
    <col min="6401" max="6401" width="11.21875" style="83" customWidth="1"/>
    <col min="6402" max="6402" width="17.88671875" style="83" customWidth="1"/>
    <col min="6403" max="6403" width="14" style="83" customWidth="1"/>
    <col min="6404" max="6405" width="11.5546875" style="83"/>
    <col min="6406" max="6406" width="9.77734375" style="83" customWidth="1"/>
    <col min="6407" max="6407" width="9.88671875" style="83" customWidth="1"/>
    <col min="6408" max="6408" width="15.77734375" style="83" customWidth="1"/>
    <col min="6409" max="6415" width="11.5546875" style="83"/>
    <col min="6416" max="6416" width="26.33203125" style="83" customWidth="1"/>
    <col min="6417" max="6417" width="20" style="83" customWidth="1"/>
    <col min="6418" max="6418" width="12.5546875" style="83" customWidth="1"/>
    <col min="6419" max="6419" width="13" style="83" customWidth="1"/>
    <col min="6420" max="6420" width="12.6640625" style="83" customWidth="1"/>
    <col min="6421" max="6421" width="13.6640625" style="83" customWidth="1"/>
    <col min="6422" max="6422" width="23.33203125" style="83" customWidth="1"/>
    <col min="6423" max="6423" width="26.5546875" style="83" customWidth="1"/>
    <col min="6424" max="6652" width="11.5546875" style="83"/>
    <col min="6653" max="6653" width="5" style="83" customWidth="1"/>
    <col min="6654" max="6654" width="17.5546875" style="83" customWidth="1"/>
    <col min="6655" max="6655" width="12.44140625" style="83" customWidth="1"/>
    <col min="6656" max="6656" width="15.44140625" style="83" customWidth="1"/>
    <col min="6657" max="6657" width="11.21875" style="83" customWidth="1"/>
    <col min="6658" max="6658" width="17.88671875" style="83" customWidth="1"/>
    <col min="6659" max="6659" width="14" style="83" customWidth="1"/>
    <col min="6660" max="6661" width="11.5546875" style="83"/>
    <col min="6662" max="6662" width="9.77734375" style="83" customWidth="1"/>
    <col min="6663" max="6663" width="9.88671875" style="83" customWidth="1"/>
    <col min="6664" max="6664" width="15.77734375" style="83" customWidth="1"/>
    <col min="6665" max="6671" width="11.5546875" style="83"/>
    <col min="6672" max="6672" width="26.33203125" style="83" customWidth="1"/>
    <col min="6673" max="6673" width="20" style="83" customWidth="1"/>
    <col min="6674" max="6674" width="12.5546875" style="83" customWidth="1"/>
    <col min="6675" max="6675" width="13" style="83" customWidth="1"/>
    <col min="6676" max="6676" width="12.6640625" style="83" customWidth="1"/>
    <col min="6677" max="6677" width="13.6640625" style="83" customWidth="1"/>
    <col min="6678" max="6678" width="23.33203125" style="83" customWidth="1"/>
    <col min="6679" max="6679" width="26.5546875" style="83" customWidth="1"/>
    <col min="6680" max="6908" width="11.5546875" style="83"/>
    <col min="6909" max="6909" width="5" style="83" customWidth="1"/>
    <col min="6910" max="6910" width="17.5546875" style="83" customWidth="1"/>
    <col min="6911" max="6911" width="12.44140625" style="83" customWidth="1"/>
    <col min="6912" max="6912" width="15.44140625" style="83" customWidth="1"/>
    <col min="6913" max="6913" width="11.21875" style="83" customWidth="1"/>
    <col min="6914" max="6914" width="17.88671875" style="83" customWidth="1"/>
    <col min="6915" max="6915" width="14" style="83" customWidth="1"/>
    <col min="6916" max="6917" width="11.5546875" style="83"/>
    <col min="6918" max="6918" width="9.77734375" style="83" customWidth="1"/>
    <col min="6919" max="6919" width="9.88671875" style="83" customWidth="1"/>
    <col min="6920" max="6920" width="15.77734375" style="83" customWidth="1"/>
    <col min="6921" max="6927" width="11.5546875" style="83"/>
    <col min="6928" max="6928" width="26.33203125" style="83" customWidth="1"/>
    <col min="6929" max="6929" width="20" style="83" customWidth="1"/>
    <col min="6930" max="6930" width="12.5546875" style="83" customWidth="1"/>
    <col min="6931" max="6931" width="13" style="83" customWidth="1"/>
    <col min="6932" max="6932" width="12.6640625" style="83" customWidth="1"/>
    <col min="6933" max="6933" width="13.6640625" style="83" customWidth="1"/>
    <col min="6934" max="6934" width="23.33203125" style="83" customWidth="1"/>
    <col min="6935" max="6935" width="26.5546875" style="83" customWidth="1"/>
    <col min="6936" max="7164" width="11.5546875" style="83"/>
    <col min="7165" max="7165" width="5" style="83" customWidth="1"/>
    <col min="7166" max="7166" width="17.5546875" style="83" customWidth="1"/>
    <col min="7167" max="7167" width="12.44140625" style="83" customWidth="1"/>
    <col min="7168" max="7168" width="15.44140625" style="83" customWidth="1"/>
    <col min="7169" max="7169" width="11.21875" style="83" customWidth="1"/>
    <col min="7170" max="7170" width="17.88671875" style="83" customWidth="1"/>
    <col min="7171" max="7171" width="14" style="83" customWidth="1"/>
    <col min="7172" max="7173" width="11.5546875" style="83"/>
    <col min="7174" max="7174" width="9.77734375" style="83" customWidth="1"/>
    <col min="7175" max="7175" width="9.88671875" style="83" customWidth="1"/>
    <col min="7176" max="7176" width="15.77734375" style="83" customWidth="1"/>
    <col min="7177" max="7183" width="11.5546875" style="83"/>
    <col min="7184" max="7184" width="26.33203125" style="83" customWidth="1"/>
    <col min="7185" max="7185" width="20" style="83" customWidth="1"/>
    <col min="7186" max="7186" width="12.5546875" style="83" customWidth="1"/>
    <col min="7187" max="7187" width="13" style="83" customWidth="1"/>
    <col min="7188" max="7188" width="12.6640625" style="83" customWidth="1"/>
    <col min="7189" max="7189" width="13.6640625" style="83" customWidth="1"/>
    <col min="7190" max="7190" width="23.33203125" style="83" customWidth="1"/>
    <col min="7191" max="7191" width="26.5546875" style="83" customWidth="1"/>
    <col min="7192" max="7420" width="11.5546875" style="83"/>
    <col min="7421" max="7421" width="5" style="83" customWidth="1"/>
    <col min="7422" max="7422" width="17.5546875" style="83" customWidth="1"/>
    <col min="7423" max="7423" width="12.44140625" style="83" customWidth="1"/>
    <col min="7424" max="7424" width="15.44140625" style="83" customWidth="1"/>
    <col min="7425" max="7425" width="11.21875" style="83" customWidth="1"/>
    <col min="7426" max="7426" width="17.88671875" style="83" customWidth="1"/>
    <col min="7427" max="7427" width="14" style="83" customWidth="1"/>
    <col min="7428" max="7429" width="11.5546875" style="83"/>
    <col min="7430" max="7430" width="9.77734375" style="83" customWidth="1"/>
    <col min="7431" max="7431" width="9.88671875" style="83" customWidth="1"/>
    <col min="7432" max="7432" width="15.77734375" style="83" customWidth="1"/>
    <col min="7433" max="7439" width="11.5546875" style="83"/>
    <col min="7440" max="7440" width="26.33203125" style="83" customWidth="1"/>
    <col min="7441" max="7441" width="20" style="83" customWidth="1"/>
    <col min="7442" max="7442" width="12.5546875" style="83" customWidth="1"/>
    <col min="7443" max="7443" width="13" style="83" customWidth="1"/>
    <col min="7444" max="7444" width="12.6640625" style="83" customWidth="1"/>
    <col min="7445" max="7445" width="13.6640625" style="83" customWidth="1"/>
    <col min="7446" max="7446" width="23.33203125" style="83" customWidth="1"/>
    <col min="7447" max="7447" width="26.5546875" style="83" customWidth="1"/>
    <col min="7448" max="7676" width="11.5546875" style="83"/>
    <col min="7677" max="7677" width="5" style="83" customWidth="1"/>
    <col min="7678" max="7678" width="17.5546875" style="83" customWidth="1"/>
    <col min="7679" max="7679" width="12.44140625" style="83" customWidth="1"/>
    <col min="7680" max="7680" width="15.44140625" style="83" customWidth="1"/>
    <col min="7681" max="7681" width="11.21875" style="83" customWidth="1"/>
    <col min="7682" max="7682" width="17.88671875" style="83" customWidth="1"/>
    <col min="7683" max="7683" width="14" style="83" customWidth="1"/>
    <col min="7684" max="7685" width="11.5546875" style="83"/>
    <col min="7686" max="7686" width="9.77734375" style="83" customWidth="1"/>
    <col min="7687" max="7687" width="9.88671875" style="83" customWidth="1"/>
    <col min="7688" max="7688" width="15.77734375" style="83" customWidth="1"/>
    <col min="7689" max="7695" width="11.5546875" style="83"/>
    <col min="7696" max="7696" width="26.33203125" style="83" customWidth="1"/>
    <col min="7697" max="7697" width="20" style="83" customWidth="1"/>
    <col min="7698" max="7698" width="12.5546875" style="83" customWidth="1"/>
    <col min="7699" max="7699" width="13" style="83" customWidth="1"/>
    <col min="7700" max="7700" width="12.6640625" style="83" customWidth="1"/>
    <col min="7701" max="7701" width="13.6640625" style="83" customWidth="1"/>
    <col min="7702" max="7702" width="23.33203125" style="83" customWidth="1"/>
    <col min="7703" max="7703" width="26.5546875" style="83" customWidth="1"/>
    <col min="7704" max="7932" width="11.5546875" style="83"/>
    <col min="7933" max="7933" width="5" style="83" customWidth="1"/>
    <col min="7934" max="7934" width="17.5546875" style="83" customWidth="1"/>
    <col min="7935" max="7935" width="12.44140625" style="83" customWidth="1"/>
    <col min="7936" max="7936" width="15.44140625" style="83" customWidth="1"/>
    <col min="7937" max="7937" width="11.21875" style="83" customWidth="1"/>
    <col min="7938" max="7938" width="17.88671875" style="83" customWidth="1"/>
    <col min="7939" max="7939" width="14" style="83" customWidth="1"/>
    <col min="7940" max="7941" width="11.5546875" style="83"/>
    <col min="7942" max="7942" width="9.77734375" style="83" customWidth="1"/>
    <col min="7943" max="7943" width="9.88671875" style="83" customWidth="1"/>
    <col min="7944" max="7944" width="15.77734375" style="83" customWidth="1"/>
    <col min="7945" max="7951" width="11.5546875" style="83"/>
    <col min="7952" max="7952" width="26.33203125" style="83" customWidth="1"/>
    <col min="7953" max="7953" width="20" style="83" customWidth="1"/>
    <col min="7954" max="7954" width="12.5546875" style="83" customWidth="1"/>
    <col min="7955" max="7955" width="13" style="83" customWidth="1"/>
    <col min="7956" max="7956" width="12.6640625" style="83" customWidth="1"/>
    <col min="7957" max="7957" width="13.6640625" style="83" customWidth="1"/>
    <col min="7958" max="7958" width="23.33203125" style="83" customWidth="1"/>
    <col min="7959" max="7959" width="26.5546875" style="83" customWidth="1"/>
    <col min="7960" max="8188" width="11.5546875" style="83"/>
    <col min="8189" max="8189" width="5" style="83" customWidth="1"/>
    <col min="8190" max="8190" width="17.5546875" style="83" customWidth="1"/>
    <col min="8191" max="8191" width="12.44140625" style="83" customWidth="1"/>
    <col min="8192" max="8192" width="15.44140625" style="83" customWidth="1"/>
    <col min="8193" max="8193" width="11.21875" style="83" customWidth="1"/>
    <col min="8194" max="8194" width="17.88671875" style="83" customWidth="1"/>
    <col min="8195" max="8195" width="14" style="83" customWidth="1"/>
    <col min="8196" max="8197" width="11.5546875" style="83"/>
    <col min="8198" max="8198" width="9.77734375" style="83" customWidth="1"/>
    <col min="8199" max="8199" width="9.88671875" style="83" customWidth="1"/>
    <col min="8200" max="8200" width="15.77734375" style="83" customWidth="1"/>
    <col min="8201" max="8207" width="11.5546875" style="83"/>
    <col min="8208" max="8208" width="26.33203125" style="83" customWidth="1"/>
    <col min="8209" max="8209" width="20" style="83" customWidth="1"/>
    <col min="8210" max="8210" width="12.5546875" style="83" customWidth="1"/>
    <col min="8211" max="8211" width="13" style="83" customWidth="1"/>
    <col min="8212" max="8212" width="12.6640625" style="83" customWidth="1"/>
    <col min="8213" max="8213" width="13.6640625" style="83" customWidth="1"/>
    <col min="8214" max="8214" width="23.33203125" style="83" customWidth="1"/>
    <col min="8215" max="8215" width="26.5546875" style="83" customWidth="1"/>
    <col min="8216" max="8444" width="11.5546875" style="83"/>
    <col min="8445" max="8445" width="5" style="83" customWidth="1"/>
    <col min="8446" max="8446" width="17.5546875" style="83" customWidth="1"/>
    <col min="8447" max="8447" width="12.44140625" style="83" customWidth="1"/>
    <col min="8448" max="8448" width="15.44140625" style="83" customWidth="1"/>
    <col min="8449" max="8449" width="11.21875" style="83" customWidth="1"/>
    <col min="8450" max="8450" width="17.88671875" style="83" customWidth="1"/>
    <col min="8451" max="8451" width="14" style="83" customWidth="1"/>
    <col min="8452" max="8453" width="11.5546875" style="83"/>
    <col min="8454" max="8454" width="9.77734375" style="83" customWidth="1"/>
    <col min="8455" max="8455" width="9.88671875" style="83" customWidth="1"/>
    <col min="8456" max="8456" width="15.77734375" style="83" customWidth="1"/>
    <col min="8457" max="8463" width="11.5546875" style="83"/>
    <col min="8464" max="8464" width="26.33203125" style="83" customWidth="1"/>
    <col min="8465" max="8465" width="20" style="83" customWidth="1"/>
    <col min="8466" max="8466" width="12.5546875" style="83" customWidth="1"/>
    <col min="8467" max="8467" width="13" style="83" customWidth="1"/>
    <col min="8468" max="8468" width="12.6640625" style="83" customWidth="1"/>
    <col min="8469" max="8469" width="13.6640625" style="83" customWidth="1"/>
    <col min="8470" max="8470" width="23.33203125" style="83" customWidth="1"/>
    <col min="8471" max="8471" width="26.5546875" style="83" customWidth="1"/>
    <col min="8472" max="8700" width="11.5546875" style="83"/>
    <col min="8701" max="8701" width="5" style="83" customWidth="1"/>
    <col min="8702" max="8702" width="17.5546875" style="83" customWidth="1"/>
    <col min="8703" max="8703" width="12.44140625" style="83" customWidth="1"/>
    <col min="8704" max="8704" width="15.44140625" style="83" customWidth="1"/>
    <col min="8705" max="8705" width="11.21875" style="83" customWidth="1"/>
    <col min="8706" max="8706" width="17.88671875" style="83" customWidth="1"/>
    <col min="8707" max="8707" width="14" style="83" customWidth="1"/>
    <col min="8708" max="8709" width="11.5546875" style="83"/>
    <col min="8710" max="8710" width="9.77734375" style="83" customWidth="1"/>
    <col min="8711" max="8711" width="9.88671875" style="83" customWidth="1"/>
    <col min="8712" max="8712" width="15.77734375" style="83" customWidth="1"/>
    <col min="8713" max="8719" width="11.5546875" style="83"/>
    <col min="8720" max="8720" width="26.33203125" style="83" customWidth="1"/>
    <col min="8721" max="8721" width="20" style="83" customWidth="1"/>
    <col min="8722" max="8722" width="12.5546875" style="83" customWidth="1"/>
    <col min="8723" max="8723" width="13" style="83" customWidth="1"/>
    <col min="8724" max="8724" width="12.6640625" style="83" customWidth="1"/>
    <col min="8725" max="8725" width="13.6640625" style="83" customWidth="1"/>
    <col min="8726" max="8726" width="23.33203125" style="83" customWidth="1"/>
    <col min="8727" max="8727" width="26.5546875" style="83" customWidth="1"/>
    <col min="8728" max="8956" width="11.5546875" style="83"/>
    <col min="8957" max="8957" width="5" style="83" customWidth="1"/>
    <col min="8958" max="8958" width="17.5546875" style="83" customWidth="1"/>
    <col min="8959" max="8959" width="12.44140625" style="83" customWidth="1"/>
    <col min="8960" max="8960" width="15.44140625" style="83" customWidth="1"/>
    <col min="8961" max="8961" width="11.21875" style="83" customWidth="1"/>
    <col min="8962" max="8962" width="17.88671875" style="83" customWidth="1"/>
    <col min="8963" max="8963" width="14" style="83" customWidth="1"/>
    <col min="8964" max="8965" width="11.5546875" style="83"/>
    <col min="8966" max="8966" width="9.77734375" style="83" customWidth="1"/>
    <col min="8967" max="8967" width="9.88671875" style="83" customWidth="1"/>
    <col min="8968" max="8968" width="15.77734375" style="83" customWidth="1"/>
    <col min="8969" max="8975" width="11.5546875" style="83"/>
    <col min="8976" max="8976" width="26.33203125" style="83" customWidth="1"/>
    <col min="8977" max="8977" width="20" style="83" customWidth="1"/>
    <col min="8978" max="8978" width="12.5546875" style="83" customWidth="1"/>
    <col min="8979" max="8979" width="13" style="83" customWidth="1"/>
    <col min="8980" max="8980" width="12.6640625" style="83" customWidth="1"/>
    <col min="8981" max="8981" width="13.6640625" style="83" customWidth="1"/>
    <col min="8982" max="8982" width="23.33203125" style="83" customWidth="1"/>
    <col min="8983" max="8983" width="26.5546875" style="83" customWidth="1"/>
    <col min="8984" max="9212" width="11.5546875" style="83"/>
    <col min="9213" max="9213" width="5" style="83" customWidth="1"/>
    <col min="9214" max="9214" width="17.5546875" style="83" customWidth="1"/>
    <col min="9215" max="9215" width="12.44140625" style="83" customWidth="1"/>
    <col min="9216" max="9216" width="15.44140625" style="83" customWidth="1"/>
    <col min="9217" max="9217" width="11.21875" style="83" customWidth="1"/>
    <col min="9218" max="9218" width="17.88671875" style="83" customWidth="1"/>
    <col min="9219" max="9219" width="14" style="83" customWidth="1"/>
    <col min="9220" max="9221" width="11.5546875" style="83"/>
    <col min="9222" max="9222" width="9.77734375" style="83" customWidth="1"/>
    <col min="9223" max="9223" width="9.88671875" style="83" customWidth="1"/>
    <col min="9224" max="9224" width="15.77734375" style="83" customWidth="1"/>
    <col min="9225" max="9231" width="11.5546875" style="83"/>
    <col min="9232" max="9232" width="26.33203125" style="83" customWidth="1"/>
    <col min="9233" max="9233" width="20" style="83" customWidth="1"/>
    <col min="9234" max="9234" width="12.5546875" style="83" customWidth="1"/>
    <col min="9235" max="9235" width="13" style="83" customWidth="1"/>
    <col min="9236" max="9236" width="12.6640625" style="83" customWidth="1"/>
    <col min="9237" max="9237" width="13.6640625" style="83" customWidth="1"/>
    <col min="9238" max="9238" width="23.33203125" style="83" customWidth="1"/>
    <col min="9239" max="9239" width="26.5546875" style="83" customWidth="1"/>
    <col min="9240" max="9468" width="11.5546875" style="83"/>
    <col min="9469" max="9469" width="5" style="83" customWidth="1"/>
    <col min="9470" max="9470" width="17.5546875" style="83" customWidth="1"/>
    <col min="9471" max="9471" width="12.44140625" style="83" customWidth="1"/>
    <col min="9472" max="9472" width="15.44140625" style="83" customWidth="1"/>
    <col min="9473" max="9473" width="11.21875" style="83" customWidth="1"/>
    <col min="9474" max="9474" width="17.88671875" style="83" customWidth="1"/>
    <col min="9475" max="9475" width="14" style="83" customWidth="1"/>
    <col min="9476" max="9477" width="11.5546875" style="83"/>
    <col min="9478" max="9478" width="9.77734375" style="83" customWidth="1"/>
    <col min="9479" max="9479" width="9.88671875" style="83" customWidth="1"/>
    <col min="9480" max="9480" width="15.77734375" style="83" customWidth="1"/>
    <col min="9481" max="9487" width="11.5546875" style="83"/>
    <col min="9488" max="9488" width="26.33203125" style="83" customWidth="1"/>
    <col min="9489" max="9489" width="20" style="83" customWidth="1"/>
    <col min="9490" max="9490" width="12.5546875" style="83" customWidth="1"/>
    <col min="9491" max="9491" width="13" style="83" customWidth="1"/>
    <col min="9492" max="9492" width="12.6640625" style="83" customWidth="1"/>
    <col min="9493" max="9493" width="13.6640625" style="83" customWidth="1"/>
    <col min="9494" max="9494" width="23.33203125" style="83" customWidth="1"/>
    <col min="9495" max="9495" width="26.5546875" style="83" customWidth="1"/>
    <col min="9496" max="9724" width="11.5546875" style="83"/>
    <col min="9725" max="9725" width="5" style="83" customWidth="1"/>
    <col min="9726" max="9726" width="17.5546875" style="83" customWidth="1"/>
    <col min="9727" max="9727" width="12.44140625" style="83" customWidth="1"/>
    <col min="9728" max="9728" width="15.44140625" style="83" customWidth="1"/>
    <col min="9729" max="9729" width="11.21875" style="83" customWidth="1"/>
    <col min="9730" max="9730" width="17.88671875" style="83" customWidth="1"/>
    <col min="9731" max="9731" width="14" style="83" customWidth="1"/>
    <col min="9732" max="9733" width="11.5546875" style="83"/>
    <col min="9734" max="9734" width="9.77734375" style="83" customWidth="1"/>
    <col min="9735" max="9735" width="9.88671875" style="83" customWidth="1"/>
    <col min="9736" max="9736" width="15.77734375" style="83" customWidth="1"/>
    <col min="9737" max="9743" width="11.5546875" style="83"/>
    <col min="9744" max="9744" width="26.33203125" style="83" customWidth="1"/>
    <col min="9745" max="9745" width="20" style="83" customWidth="1"/>
    <col min="9746" max="9746" width="12.5546875" style="83" customWidth="1"/>
    <col min="9747" max="9747" width="13" style="83" customWidth="1"/>
    <col min="9748" max="9748" width="12.6640625" style="83" customWidth="1"/>
    <col min="9749" max="9749" width="13.6640625" style="83" customWidth="1"/>
    <col min="9750" max="9750" width="23.33203125" style="83" customWidth="1"/>
    <col min="9751" max="9751" width="26.5546875" style="83" customWidth="1"/>
    <col min="9752" max="9980" width="11.5546875" style="83"/>
    <col min="9981" max="9981" width="5" style="83" customWidth="1"/>
    <col min="9982" max="9982" width="17.5546875" style="83" customWidth="1"/>
    <col min="9983" max="9983" width="12.44140625" style="83" customWidth="1"/>
    <col min="9984" max="9984" width="15.44140625" style="83" customWidth="1"/>
    <col min="9985" max="9985" width="11.21875" style="83" customWidth="1"/>
    <col min="9986" max="9986" width="17.88671875" style="83" customWidth="1"/>
    <col min="9987" max="9987" width="14" style="83" customWidth="1"/>
    <col min="9988" max="9989" width="11.5546875" style="83"/>
    <col min="9990" max="9990" width="9.77734375" style="83" customWidth="1"/>
    <col min="9991" max="9991" width="9.88671875" style="83" customWidth="1"/>
    <col min="9992" max="9992" width="15.77734375" style="83" customWidth="1"/>
    <col min="9993" max="9999" width="11.5546875" style="83"/>
    <col min="10000" max="10000" width="26.33203125" style="83" customWidth="1"/>
    <col min="10001" max="10001" width="20" style="83" customWidth="1"/>
    <col min="10002" max="10002" width="12.5546875" style="83" customWidth="1"/>
    <col min="10003" max="10003" width="13" style="83" customWidth="1"/>
    <col min="10004" max="10004" width="12.6640625" style="83" customWidth="1"/>
    <col min="10005" max="10005" width="13.6640625" style="83" customWidth="1"/>
    <col min="10006" max="10006" width="23.33203125" style="83" customWidth="1"/>
    <col min="10007" max="10007" width="26.5546875" style="83" customWidth="1"/>
    <col min="10008" max="10236" width="11.5546875" style="83"/>
    <col min="10237" max="10237" width="5" style="83" customWidth="1"/>
    <col min="10238" max="10238" width="17.5546875" style="83" customWidth="1"/>
    <col min="10239" max="10239" width="12.44140625" style="83" customWidth="1"/>
    <col min="10240" max="10240" width="15.44140625" style="83" customWidth="1"/>
    <col min="10241" max="10241" width="11.21875" style="83" customWidth="1"/>
    <col min="10242" max="10242" width="17.88671875" style="83" customWidth="1"/>
    <col min="10243" max="10243" width="14" style="83" customWidth="1"/>
    <col min="10244" max="10245" width="11.5546875" style="83"/>
    <col min="10246" max="10246" width="9.77734375" style="83" customWidth="1"/>
    <col min="10247" max="10247" width="9.88671875" style="83" customWidth="1"/>
    <col min="10248" max="10248" width="15.77734375" style="83" customWidth="1"/>
    <col min="10249" max="10255" width="11.5546875" style="83"/>
    <col min="10256" max="10256" width="26.33203125" style="83" customWidth="1"/>
    <col min="10257" max="10257" width="20" style="83" customWidth="1"/>
    <col min="10258" max="10258" width="12.5546875" style="83" customWidth="1"/>
    <col min="10259" max="10259" width="13" style="83" customWidth="1"/>
    <col min="10260" max="10260" width="12.6640625" style="83" customWidth="1"/>
    <col min="10261" max="10261" width="13.6640625" style="83" customWidth="1"/>
    <col min="10262" max="10262" width="23.33203125" style="83" customWidth="1"/>
    <col min="10263" max="10263" width="26.5546875" style="83" customWidth="1"/>
    <col min="10264" max="10492" width="11.5546875" style="83"/>
    <col min="10493" max="10493" width="5" style="83" customWidth="1"/>
    <col min="10494" max="10494" width="17.5546875" style="83" customWidth="1"/>
    <col min="10495" max="10495" width="12.44140625" style="83" customWidth="1"/>
    <col min="10496" max="10496" width="15.44140625" style="83" customWidth="1"/>
    <col min="10497" max="10497" width="11.21875" style="83" customWidth="1"/>
    <col min="10498" max="10498" width="17.88671875" style="83" customWidth="1"/>
    <col min="10499" max="10499" width="14" style="83" customWidth="1"/>
    <col min="10500" max="10501" width="11.5546875" style="83"/>
    <col min="10502" max="10502" width="9.77734375" style="83" customWidth="1"/>
    <col min="10503" max="10503" width="9.88671875" style="83" customWidth="1"/>
    <col min="10504" max="10504" width="15.77734375" style="83" customWidth="1"/>
    <col min="10505" max="10511" width="11.5546875" style="83"/>
    <col min="10512" max="10512" width="26.33203125" style="83" customWidth="1"/>
    <col min="10513" max="10513" width="20" style="83" customWidth="1"/>
    <col min="10514" max="10514" width="12.5546875" style="83" customWidth="1"/>
    <col min="10515" max="10515" width="13" style="83" customWidth="1"/>
    <col min="10516" max="10516" width="12.6640625" style="83" customWidth="1"/>
    <col min="10517" max="10517" width="13.6640625" style="83" customWidth="1"/>
    <col min="10518" max="10518" width="23.33203125" style="83" customWidth="1"/>
    <col min="10519" max="10519" width="26.5546875" style="83" customWidth="1"/>
    <col min="10520" max="10748" width="11.5546875" style="83"/>
    <col min="10749" max="10749" width="5" style="83" customWidth="1"/>
    <col min="10750" max="10750" width="17.5546875" style="83" customWidth="1"/>
    <col min="10751" max="10751" width="12.44140625" style="83" customWidth="1"/>
    <col min="10752" max="10752" width="15.44140625" style="83" customWidth="1"/>
    <col min="10753" max="10753" width="11.21875" style="83" customWidth="1"/>
    <col min="10754" max="10754" width="17.88671875" style="83" customWidth="1"/>
    <col min="10755" max="10755" width="14" style="83" customWidth="1"/>
    <col min="10756" max="10757" width="11.5546875" style="83"/>
    <col min="10758" max="10758" width="9.77734375" style="83" customWidth="1"/>
    <col min="10759" max="10759" width="9.88671875" style="83" customWidth="1"/>
    <col min="10760" max="10760" width="15.77734375" style="83" customWidth="1"/>
    <col min="10761" max="10767" width="11.5546875" style="83"/>
    <col min="10768" max="10768" width="26.33203125" style="83" customWidth="1"/>
    <col min="10769" max="10769" width="20" style="83" customWidth="1"/>
    <col min="10770" max="10770" width="12.5546875" style="83" customWidth="1"/>
    <col min="10771" max="10771" width="13" style="83" customWidth="1"/>
    <col min="10772" max="10772" width="12.6640625" style="83" customWidth="1"/>
    <col min="10773" max="10773" width="13.6640625" style="83" customWidth="1"/>
    <col min="10774" max="10774" width="23.33203125" style="83" customWidth="1"/>
    <col min="10775" max="10775" width="26.5546875" style="83" customWidth="1"/>
    <col min="10776" max="11004" width="11.5546875" style="83"/>
    <col min="11005" max="11005" width="5" style="83" customWidth="1"/>
    <col min="11006" max="11006" width="17.5546875" style="83" customWidth="1"/>
    <col min="11007" max="11007" width="12.44140625" style="83" customWidth="1"/>
    <col min="11008" max="11008" width="15.44140625" style="83" customWidth="1"/>
    <col min="11009" max="11009" width="11.21875" style="83" customWidth="1"/>
    <col min="11010" max="11010" width="17.88671875" style="83" customWidth="1"/>
    <col min="11011" max="11011" width="14" style="83" customWidth="1"/>
    <col min="11012" max="11013" width="11.5546875" style="83"/>
    <col min="11014" max="11014" width="9.77734375" style="83" customWidth="1"/>
    <col min="11015" max="11015" width="9.88671875" style="83" customWidth="1"/>
    <col min="11016" max="11016" width="15.77734375" style="83" customWidth="1"/>
    <col min="11017" max="11023" width="11.5546875" style="83"/>
    <col min="11024" max="11024" width="26.33203125" style="83" customWidth="1"/>
    <col min="11025" max="11025" width="20" style="83" customWidth="1"/>
    <col min="11026" max="11026" width="12.5546875" style="83" customWidth="1"/>
    <col min="11027" max="11027" width="13" style="83" customWidth="1"/>
    <col min="11028" max="11028" width="12.6640625" style="83" customWidth="1"/>
    <col min="11029" max="11029" width="13.6640625" style="83" customWidth="1"/>
    <col min="11030" max="11030" width="23.33203125" style="83" customWidth="1"/>
    <col min="11031" max="11031" width="26.5546875" style="83" customWidth="1"/>
    <col min="11032" max="11260" width="11.5546875" style="83"/>
    <col min="11261" max="11261" width="5" style="83" customWidth="1"/>
    <col min="11262" max="11262" width="17.5546875" style="83" customWidth="1"/>
    <col min="11263" max="11263" width="12.44140625" style="83" customWidth="1"/>
    <col min="11264" max="11264" width="15.44140625" style="83" customWidth="1"/>
    <col min="11265" max="11265" width="11.21875" style="83" customWidth="1"/>
    <col min="11266" max="11266" width="17.88671875" style="83" customWidth="1"/>
    <col min="11267" max="11267" width="14" style="83" customWidth="1"/>
    <col min="11268" max="11269" width="11.5546875" style="83"/>
    <col min="11270" max="11270" width="9.77734375" style="83" customWidth="1"/>
    <col min="11271" max="11271" width="9.88671875" style="83" customWidth="1"/>
    <col min="11272" max="11272" width="15.77734375" style="83" customWidth="1"/>
    <col min="11273" max="11279" width="11.5546875" style="83"/>
    <col min="11280" max="11280" width="26.33203125" style="83" customWidth="1"/>
    <col min="11281" max="11281" width="20" style="83" customWidth="1"/>
    <col min="11282" max="11282" width="12.5546875" style="83" customWidth="1"/>
    <col min="11283" max="11283" width="13" style="83" customWidth="1"/>
    <col min="11284" max="11284" width="12.6640625" style="83" customWidth="1"/>
    <col min="11285" max="11285" width="13.6640625" style="83" customWidth="1"/>
    <col min="11286" max="11286" width="23.33203125" style="83" customWidth="1"/>
    <col min="11287" max="11287" width="26.5546875" style="83" customWidth="1"/>
    <col min="11288" max="11516" width="11.5546875" style="83"/>
    <col min="11517" max="11517" width="5" style="83" customWidth="1"/>
    <col min="11518" max="11518" width="17.5546875" style="83" customWidth="1"/>
    <col min="11519" max="11519" width="12.44140625" style="83" customWidth="1"/>
    <col min="11520" max="11520" width="15.44140625" style="83" customWidth="1"/>
    <col min="11521" max="11521" width="11.21875" style="83" customWidth="1"/>
    <col min="11522" max="11522" width="17.88671875" style="83" customWidth="1"/>
    <col min="11523" max="11523" width="14" style="83" customWidth="1"/>
    <col min="11524" max="11525" width="11.5546875" style="83"/>
    <col min="11526" max="11526" width="9.77734375" style="83" customWidth="1"/>
    <col min="11527" max="11527" width="9.88671875" style="83" customWidth="1"/>
    <col min="11528" max="11528" width="15.77734375" style="83" customWidth="1"/>
    <col min="11529" max="11535" width="11.5546875" style="83"/>
    <col min="11536" max="11536" width="26.33203125" style="83" customWidth="1"/>
    <col min="11537" max="11537" width="20" style="83" customWidth="1"/>
    <col min="11538" max="11538" width="12.5546875" style="83" customWidth="1"/>
    <col min="11539" max="11539" width="13" style="83" customWidth="1"/>
    <col min="11540" max="11540" width="12.6640625" style="83" customWidth="1"/>
    <col min="11541" max="11541" width="13.6640625" style="83" customWidth="1"/>
    <col min="11542" max="11542" width="23.33203125" style="83" customWidth="1"/>
    <col min="11543" max="11543" width="26.5546875" style="83" customWidth="1"/>
    <col min="11544" max="11772" width="11.5546875" style="83"/>
    <col min="11773" max="11773" width="5" style="83" customWidth="1"/>
    <col min="11774" max="11774" width="17.5546875" style="83" customWidth="1"/>
    <col min="11775" max="11775" width="12.44140625" style="83" customWidth="1"/>
    <col min="11776" max="11776" width="15.44140625" style="83" customWidth="1"/>
    <col min="11777" max="11777" width="11.21875" style="83" customWidth="1"/>
    <col min="11778" max="11778" width="17.88671875" style="83" customWidth="1"/>
    <col min="11779" max="11779" width="14" style="83" customWidth="1"/>
    <col min="11780" max="11781" width="11.5546875" style="83"/>
    <col min="11782" max="11782" width="9.77734375" style="83" customWidth="1"/>
    <col min="11783" max="11783" width="9.88671875" style="83" customWidth="1"/>
    <col min="11784" max="11784" width="15.77734375" style="83" customWidth="1"/>
    <col min="11785" max="11791" width="11.5546875" style="83"/>
    <col min="11792" max="11792" width="26.33203125" style="83" customWidth="1"/>
    <col min="11793" max="11793" width="20" style="83" customWidth="1"/>
    <col min="11794" max="11794" width="12.5546875" style="83" customWidth="1"/>
    <col min="11795" max="11795" width="13" style="83" customWidth="1"/>
    <col min="11796" max="11796" width="12.6640625" style="83" customWidth="1"/>
    <col min="11797" max="11797" width="13.6640625" style="83" customWidth="1"/>
    <col min="11798" max="11798" width="23.33203125" style="83" customWidth="1"/>
    <col min="11799" max="11799" width="26.5546875" style="83" customWidth="1"/>
    <col min="11800" max="12028" width="11.5546875" style="83"/>
    <col min="12029" max="12029" width="5" style="83" customWidth="1"/>
    <col min="12030" max="12030" width="17.5546875" style="83" customWidth="1"/>
    <col min="12031" max="12031" width="12.44140625" style="83" customWidth="1"/>
    <col min="12032" max="12032" width="15.44140625" style="83" customWidth="1"/>
    <col min="12033" max="12033" width="11.21875" style="83" customWidth="1"/>
    <col min="12034" max="12034" width="17.88671875" style="83" customWidth="1"/>
    <col min="12035" max="12035" width="14" style="83" customWidth="1"/>
    <col min="12036" max="12037" width="11.5546875" style="83"/>
    <col min="12038" max="12038" width="9.77734375" style="83" customWidth="1"/>
    <col min="12039" max="12039" width="9.88671875" style="83" customWidth="1"/>
    <col min="12040" max="12040" width="15.77734375" style="83" customWidth="1"/>
    <col min="12041" max="12047" width="11.5546875" style="83"/>
    <col min="12048" max="12048" width="26.33203125" style="83" customWidth="1"/>
    <col min="12049" max="12049" width="20" style="83" customWidth="1"/>
    <col min="12050" max="12050" width="12.5546875" style="83" customWidth="1"/>
    <col min="12051" max="12051" width="13" style="83" customWidth="1"/>
    <col min="12052" max="12052" width="12.6640625" style="83" customWidth="1"/>
    <col min="12053" max="12053" width="13.6640625" style="83" customWidth="1"/>
    <col min="12054" max="12054" width="23.33203125" style="83" customWidth="1"/>
    <col min="12055" max="12055" width="26.5546875" style="83" customWidth="1"/>
    <col min="12056" max="12284" width="11.5546875" style="83"/>
    <col min="12285" max="12285" width="5" style="83" customWidth="1"/>
    <col min="12286" max="12286" width="17.5546875" style="83" customWidth="1"/>
    <col min="12287" max="12287" width="12.44140625" style="83" customWidth="1"/>
    <col min="12288" max="12288" width="15.44140625" style="83" customWidth="1"/>
    <col min="12289" max="12289" width="11.21875" style="83" customWidth="1"/>
    <col min="12290" max="12290" width="17.88671875" style="83" customWidth="1"/>
    <col min="12291" max="12291" width="14" style="83" customWidth="1"/>
    <col min="12292" max="12293" width="11.5546875" style="83"/>
    <col min="12294" max="12294" width="9.77734375" style="83" customWidth="1"/>
    <col min="12295" max="12295" width="9.88671875" style="83" customWidth="1"/>
    <col min="12296" max="12296" width="15.77734375" style="83" customWidth="1"/>
    <col min="12297" max="12303" width="11.5546875" style="83"/>
    <col min="12304" max="12304" width="26.33203125" style="83" customWidth="1"/>
    <col min="12305" max="12305" width="20" style="83" customWidth="1"/>
    <col min="12306" max="12306" width="12.5546875" style="83" customWidth="1"/>
    <col min="12307" max="12307" width="13" style="83" customWidth="1"/>
    <col min="12308" max="12308" width="12.6640625" style="83" customWidth="1"/>
    <col min="12309" max="12309" width="13.6640625" style="83" customWidth="1"/>
    <col min="12310" max="12310" width="23.33203125" style="83" customWidth="1"/>
    <col min="12311" max="12311" width="26.5546875" style="83" customWidth="1"/>
    <col min="12312" max="12540" width="11.5546875" style="83"/>
    <col min="12541" max="12541" width="5" style="83" customWidth="1"/>
    <col min="12542" max="12542" width="17.5546875" style="83" customWidth="1"/>
    <col min="12543" max="12543" width="12.44140625" style="83" customWidth="1"/>
    <col min="12544" max="12544" width="15.44140625" style="83" customWidth="1"/>
    <col min="12545" max="12545" width="11.21875" style="83" customWidth="1"/>
    <col min="12546" max="12546" width="17.88671875" style="83" customWidth="1"/>
    <col min="12547" max="12547" width="14" style="83" customWidth="1"/>
    <col min="12548" max="12549" width="11.5546875" style="83"/>
    <col min="12550" max="12550" width="9.77734375" style="83" customWidth="1"/>
    <col min="12551" max="12551" width="9.88671875" style="83" customWidth="1"/>
    <col min="12552" max="12552" width="15.77734375" style="83" customWidth="1"/>
    <col min="12553" max="12559" width="11.5546875" style="83"/>
    <col min="12560" max="12560" width="26.33203125" style="83" customWidth="1"/>
    <col min="12561" max="12561" width="20" style="83" customWidth="1"/>
    <col min="12562" max="12562" width="12.5546875" style="83" customWidth="1"/>
    <col min="12563" max="12563" width="13" style="83" customWidth="1"/>
    <col min="12564" max="12564" width="12.6640625" style="83" customWidth="1"/>
    <col min="12565" max="12565" width="13.6640625" style="83" customWidth="1"/>
    <col min="12566" max="12566" width="23.33203125" style="83" customWidth="1"/>
    <col min="12567" max="12567" width="26.5546875" style="83" customWidth="1"/>
    <col min="12568" max="12796" width="11.5546875" style="83"/>
    <col min="12797" max="12797" width="5" style="83" customWidth="1"/>
    <col min="12798" max="12798" width="17.5546875" style="83" customWidth="1"/>
    <col min="12799" max="12799" width="12.44140625" style="83" customWidth="1"/>
    <col min="12800" max="12800" width="15.44140625" style="83" customWidth="1"/>
    <col min="12801" max="12801" width="11.21875" style="83" customWidth="1"/>
    <col min="12802" max="12802" width="17.88671875" style="83" customWidth="1"/>
    <col min="12803" max="12803" width="14" style="83" customWidth="1"/>
    <col min="12804" max="12805" width="11.5546875" style="83"/>
    <col min="12806" max="12806" width="9.77734375" style="83" customWidth="1"/>
    <col min="12807" max="12807" width="9.88671875" style="83" customWidth="1"/>
    <col min="12808" max="12808" width="15.77734375" style="83" customWidth="1"/>
    <col min="12809" max="12815" width="11.5546875" style="83"/>
    <col min="12816" max="12816" width="26.33203125" style="83" customWidth="1"/>
    <col min="12817" max="12817" width="20" style="83" customWidth="1"/>
    <col min="12818" max="12818" width="12.5546875" style="83" customWidth="1"/>
    <col min="12819" max="12819" width="13" style="83" customWidth="1"/>
    <col min="12820" max="12820" width="12.6640625" style="83" customWidth="1"/>
    <col min="12821" max="12821" width="13.6640625" style="83" customWidth="1"/>
    <col min="12822" max="12822" width="23.33203125" style="83" customWidth="1"/>
    <col min="12823" max="12823" width="26.5546875" style="83" customWidth="1"/>
    <col min="12824" max="13052" width="11.5546875" style="83"/>
    <col min="13053" max="13053" width="5" style="83" customWidth="1"/>
    <col min="13054" max="13054" width="17.5546875" style="83" customWidth="1"/>
    <col min="13055" max="13055" width="12.44140625" style="83" customWidth="1"/>
    <col min="13056" max="13056" width="15.44140625" style="83" customWidth="1"/>
    <col min="13057" max="13057" width="11.21875" style="83" customWidth="1"/>
    <col min="13058" max="13058" width="17.88671875" style="83" customWidth="1"/>
    <col min="13059" max="13059" width="14" style="83" customWidth="1"/>
    <col min="13060" max="13061" width="11.5546875" style="83"/>
    <col min="13062" max="13062" width="9.77734375" style="83" customWidth="1"/>
    <col min="13063" max="13063" width="9.88671875" style="83" customWidth="1"/>
    <col min="13064" max="13064" width="15.77734375" style="83" customWidth="1"/>
    <col min="13065" max="13071" width="11.5546875" style="83"/>
    <col min="13072" max="13072" width="26.33203125" style="83" customWidth="1"/>
    <col min="13073" max="13073" width="20" style="83" customWidth="1"/>
    <col min="13074" max="13074" width="12.5546875" style="83" customWidth="1"/>
    <col min="13075" max="13075" width="13" style="83" customWidth="1"/>
    <col min="13076" max="13076" width="12.6640625" style="83" customWidth="1"/>
    <col min="13077" max="13077" width="13.6640625" style="83" customWidth="1"/>
    <col min="13078" max="13078" width="23.33203125" style="83" customWidth="1"/>
    <col min="13079" max="13079" width="26.5546875" style="83" customWidth="1"/>
    <col min="13080" max="13308" width="11.5546875" style="83"/>
    <col min="13309" max="13309" width="5" style="83" customWidth="1"/>
    <col min="13310" max="13310" width="17.5546875" style="83" customWidth="1"/>
    <col min="13311" max="13311" width="12.44140625" style="83" customWidth="1"/>
    <col min="13312" max="13312" width="15.44140625" style="83" customWidth="1"/>
    <col min="13313" max="13313" width="11.21875" style="83" customWidth="1"/>
    <col min="13314" max="13314" width="17.88671875" style="83" customWidth="1"/>
    <col min="13315" max="13315" width="14" style="83" customWidth="1"/>
    <col min="13316" max="13317" width="11.5546875" style="83"/>
    <col min="13318" max="13318" width="9.77734375" style="83" customWidth="1"/>
    <col min="13319" max="13319" width="9.88671875" style="83" customWidth="1"/>
    <col min="13320" max="13320" width="15.77734375" style="83" customWidth="1"/>
    <col min="13321" max="13327" width="11.5546875" style="83"/>
    <col min="13328" max="13328" width="26.33203125" style="83" customWidth="1"/>
    <col min="13329" max="13329" width="20" style="83" customWidth="1"/>
    <col min="13330" max="13330" width="12.5546875" style="83" customWidth="1"/>
    <col min="13331" max="13331" width="13" style="83" customWidth="1"/>
    <col min="13332" max="13332" width="12.6640625" style="83" customWidth="1"/>
    <col min="13333" max="13333" width="13.6640625" style="83" customWidth="1"/>
    <col min="13334" max="13334" width="23.33203125" style="83" customWidth="1"/>
    <col min="13335" max="13335" width="26.5546875" style="83" customWidth="1"/>
    <col min="13336" max="13564" width="11.5546875" style="83"/>
    <col min="13565" max="13565" width="5" style="83" customWidth="1"/>
    <col min="13566" max="13566" width="17.5546875" style="83" customWidth="1"/>
    <col min="13567" max="13567" width="12.44140625" style="83" customWidth="1"/>
    <col min="13568" max="13568" width="15.44140625" style="83" customWidth="1"/>
    <col min="13569" max="13569" width="11.21875" style="83" customWidth="1"/>
    <col min="13570" max="13570" width="17.88671875" style="83" customWidth="1"/>
    <col min="13571" max="13571" width="14" style="83" customWidth="1"/>
    <col min="13572" max="13573" width="11.5546875" style="83"/>
    <col min="13574" max="13574" width="9.77734375" style="83" customWidth="1"/>
    <col min="13575" max="13575" width="9.88671875" style="83" customWidth="1"/>
    <col min="13576" max="13576" width="15.77734375" style="83" customWidth="1"/>
    <col min="13577" max="13583" width="11.5546875" style="83"/>
    <col min="13584" max="13584" width="26.33203125" style="83" customWidth="1"/>
    <col min="13585" max="13585" width="20" style="83" customWidth="1"/>
    <col min="13586" max="13586" width="12.5546875" style="83" customWidth="1"/>
    <col min="13587" max="13587" width="13" style="83" customWidth="1"/>
    <col min="13588" max="13588" width="12.6640625" style="83" customWidth="1"/>
    <col min="13589" max="13589" width="13.6640625" style="83" customWidth="1"/>
    <col min="13590" max="13590" width="23.33203125" style="83" customWidth="1"/>
    <col min="13591" max="13591" width="26.5546875" style="83" customWidth="1"/>
    <col min="13592" max="13820" width="11.5546875" style="83"/>
    <col min="13821" max="13821" width="5" style="83" customWidth="1"/>
    <col min="13822" max="13822" width="17.5546875" style="83" customWidth="1"/>
    <col min="13823" max="13823" width="12.44140625" style="83" customWidth="1"/>
    <col min="13824" max="13824" width="15.44140625" style="83" customWidth="1"/>
    <col min="13825" max="13825" width="11.21875" style="83" customWidth="1"/>
    <col min="13826" max="13826" width="17.88671875" style="83" customWidth="1"/>
    <col min="13827" max="13827" width="14" style="83" customWidth="1"/>
    <col min="13828" max="13829" width="11.5546875" style="83"/>
    <col min="13830" max="13830" width="9.77734375" style="83" customWidth="1"/>
    <col min="13831" max="13831" width="9.88671875" style="83" customWidth="1"/>
    <col min="13832" max="13832" width="15.77734375" style="83" customWidth="1"/>
    <col min="13833" max="13839" width="11.5546875" style="83"/>
    <col min="13840" max="13840" width="26.33203125" style="83" customWidth="1"/>
    <col min="13841" max="13841" width="20" style="83" customWidth="1"/>
    <col min="13842" max="13842" width="12.5546875" style="83" customWidth="1"/>
    <col min="13843" max="13843" width="13" style="83" customWidth="1"/>
    <col min="13844" max="13844" width="12.6640625" style="83" customWidth="1"/>
    <col min="13845" max="13845" width="13.6640625" style="83" customWidth="1"/>
    <col min="13846" max="13846" width="23.33203125" style="83" customWidth="1"/>
    <col min="13847" max="13847" width="26.5546875" style="83" customWidth="1"/>
    <col min="13848" max="14076" width="11.5546875" style="83"/>
    <col min="14077" max="14077" width="5" style="83" customWidth="1"/>
    <col min="14078" max="14078" width="17.5546875" style="83" customWidth="1"/>
    <col min="14079" max="14079" width="12.44140625" style="83" customWidth="1"/>
    <col min="14080" max="14080" width="15.44140625" style="83" customWidth="1"/>
    <col min="14081" max="14081" width="11.21875" style="83" customWidth="1"/>
    <col min="14082" max="14082" width="17.88671875" style="83" customWidth="1"/>
    <col min="14083" max="14083" width="14" style="83" customWidth="1"/>
    <col min="14084" max="14085" width="11.5546875" style="83"/>
    <col min="14086" max="14086" width="9.77734375" style="83" customWidth="1"/>
    <col min="14087" max="14087" width="9.88671875" style="83" customWidth="1"/>
    <col min="14088" max="14088" width="15.77734375" style="83" customWidth="1"/>
    <col min="14089" max="14095" width="11.5546875" style="83"/>
    <col min="14096" max="14096" width="26.33203125" style="83" customWidth="1"/>
    <col min="14097" max="14097" width="20" style="83" customWidth="1"/>
    <col min="14098" max="14098" width="12.5546875" style="83" customWidth="1"/>
    <col min="14099" max="14099" width="13" style="83" customWidth="1"/>
    <col min="14100" max="14100" width="12.6640625" style="83" customWidth="1"/>
    <col min="14101" max="14101" width="13.6640625" style="83" customWidth="1"/>
    <col min="14102" max="14102" width="23.33203125" style="83" customWidth="1"/>
    <col min="14103" max="14103" width="26.5546875" style="83" customWidth="1"/>
    <col min="14104" max="14332" width="11.5546875" style="83"/>
    <col min="14333" max="14333" width="5" style="83" customWidth="1"/>
    <col min="14334" max="14334" width="17.5546875" style="83" customWidth="1"/>
    <col min="14335" max="14335" width="12.44140625" style="83" customWidth="1"/>
    <col min="14336" max="14336" width="15.44140625" style="83" customWidth="1"/>
    <col min="14337" max="14337" width="11.21875" style="83" customWidth="1"/>
    <col min="14338" max="14338" width="17.88671875" style="83" customWidth="1"/>
    <col min="14339" max="14339" width="14" style="83" customWidth="1"/>
    <col min="14340" max="14341" width="11.5546875" style="83"/>
    <col min="14342" max="14342" width="9.77734375" style="83" customWidth="1"/>
    <col min="14343" max="14343" width="9.88671875" style="83" customWidth="1"/>
    <col min="14344" max="14344" width="15.77734375" style="83" customWidth="1"/>
    <col min="14345" max="14351" width="11.5546875" style="83"/>
    <col min="14352" max="14352" width="26.33203125" style="83" customWidth="1"/>
    <col min="14353" max="14353" width="20" style="83" customWidth="1"/>
    <col min="14354" max="14354" width="12.5546875" style="83" customWidth="1"/>
    <col min="14355" max="14355" width="13" style="83" customWidth="1"/>
    <col min="14356" max="14356" width="12.6640625" style="83" customWidth="1"/>
    <col min="14357" max="14357" width="13.6640625" style="83" customWidth="1"/>
    <col min="14358" max="14358" width="23.33203125" style="83" customWidth="1"/>
    <col min="14359" max="14359" width="26.5546875" style="83" customWidth="1"/>
    <col min="14360" max="14588" width="11.5546875" style="83"/>
    <col min="14589" max="14589" width="5" style="83" customWidth="1"/>
    <col min="14590" max="14590" width="17.5546875" style="83" customWidth="1"/>
    <col min="14591" max="14591" width="12.44140625" style="83" customWidth="1"/>
    <col min="14592" max="14592" width="15.44140625" style="83" customWidth="1"/>
    <col min="14593" max="14593" width="11.21875" style="83" customWidth="1"/>
    <col min="14594" max="14594" width="17.88671875" style="83" customWidth="1"/>
    <col min="14595" max="14595" width="14" style="83" customWidth="1"/>
    <col min="14596" max="14597" width="11.5546875" style="83"/>
    <col min="14598" max="14598" width="9.77734375" style="83" customWidth="1"/>
    <col min="14599" max="14599" width="9.88671875" style="83" customWidth="1"/>
    <col min="14600" max="14600" width="15.77734375" style="83" customWidth="1"/>
    <col min="14601" max="14607" width="11.5546875" style="83"/>
    <col min="14608" max="14608" width="26.33203125" style="83" customWidth="1"/>
    <col min="14609" max="14609" width="20" style="83" customWidth="1"/>
    <col min="14610" max="14610" width="12.5546875" style="83" customWidth="1"/>
    <col min="14611" max="14611" width="13" style="83" customWidth="1"/>
    <col min="14612" max="14612" width="12.6640625" style="83" customWidth="1"/>
    <col min="14613" max="14613" width="13.6640625" style="83" customWidth="1"/>
    <col min="14614" max="14614" width="23.33203125" style="83" customWidth="1"/>
    <col min="14615" max="14615" width="26.5546875" style="83" customWidth="1"/>
    <col min="14616" max="14844" width="11.5546875" style="83"/>
    <col min="14845" max="14845" width="5" style="83" customWidth="1"/>
    <col min="14846" max="14846" width="17.5546875" style="83" customWidth="1"/>
    <col min="14847" max="14847" width="12.44140625" style="83" customWidth="1"/>
    <col min="14848" max="14848" width="15.44140625" style="83" customWidth="1"/>
    <col min="14849" max="14849" width="11.21875" style="83" customWidth="1"/>
    <col min="14850" max="14850" width="17.88671875" style="83" customWidth="1"/>
    <col min="14851" max="14851" width="14" style="83" customWidth="1"/>
    <col min="14852" max="14853" width="11.5546875" style="83"/>
    <col min="14854" max="14854" width="9.77734375" style="83" customWidth="1"/>
    <col min="14855" max="14855" width="9.88671875" style="83" customWidth="1"/>
    <col min="14856" max="14856" width="15.77734375" style="83" customWidth="1"/>
    <col min="14857" max="14863" width="11.5546875" style="83"/>
    <col min="14864" max="14864" width="26.33203125" style="83" customWidth="1"/>
    <col min="14865" max="14865" width="20" style="83" customWidth="1"/>
    <col min="14866" max="14866" width="12.5546875" style="83" customWidth="1"/>
    <col min="14867" max="14867" width="13" style="83" customWidth="1"/>
    <col min="14868" max="14868" width="12.6640625" style="83" customWidth="1"/>
    <col min="14869" max="14869" width="13.6640625" style="83" customWidth="1"/>
    <col min="14870" max="14870" width="23.33203125" style="83" customWidth="1"/>
    <col min="14871" max="14871" width="26.5546875" style="83" customWidth="1"/>
    <col min="14872" max="15100" width="11.5546875" style="83"/>
    <col min="15101" max="15101" width="5" style="83" customWidth="1"/>
    <col min="15102" max="15102" width="17.5546875" style="83" customWidth="1"/>
    <col min="15103" max="15103" width="12.44140625" style="83" customWidth="1"/>
    <col min="15104" max="15104" width="15.44140625" style="83" customWidth="1"/>
    <col min="15105" max="15105" width="11.21875" style="83" customWidth="1"/>
    <col min="15106" max="15106" width="17.88671875" style="83" customWidth="1"/>
    <col min="15107" max="15107" width="14" style="83" customWidth="1"/>
    <col min="15108" max="15109" width="11.5546875" style="83"/>
    <col min="15110" max="15110" width="9.77734375" style="83" customWidth="1"/>
    <col min="15111" max="15111" width="9.88671875" style="83" customWidth="1"/>
    <col min="15112" max="15112" width="15.77734375" style="83" customWidth="1"/>
    <col min="15113" max="15119" width="11.5546875" style="83"/>
    <col min="15120" max="15120" width="26.33203125" style="83" customWidth="1"/>
    <col min="15121" max="15121" width="20" style="83" customWidth="1"/>
    <col min="15122" max="15122" width="12.5546875" style="83" customWidth="1"/>
    <col min="15123" max="15123" width="13" style="83" customWidth="1"/>
    <col min="15124" max="15124" width="12.6640625" style="83" customWidth="1"/>
    <col min="15125" max="15125" width="13.6640625" style="83" customWidth="1"/>
    <col min="15126" max="15126" width="23.33203125" style="83" customWidth="1"/>
    <col min="15127" max="15127" width="26.5546875" style="83" customWidth="1"/>
    <col min="15128" max="15356" width="11.5546875" style="83"/>
    <col min="15357" max="15357" width="5" style="83" customWidth="1"/>
    <col min="15358" max="15358" width="17.5546875" style="83" customWidth="1"/>
    <col min="15359" max="15359" width="12.44140625" style="83" customWidth="1"/>
    <col min="15360" max="15360" width="15.44140625" style="83" customWidth="1"/>
    <col min="15361" max="15361" width="11.21875" style="83" customWidth="1"/>
    <col min="15362" max="15362" width="17.88671875" style="83" customWidth="1"/>
    <col min="15363" max="15363" width="14" style="83" customWidth="1"/>
    <col min="15364" max="15365" width="11.5546875" style="83"/>
    <col min="15366" max="15366" width="9.77734375" style="83" customWidth="1"/>
    <col min="15367" max="15367" width="9.88671875" style="83" customWidth="1"/>
    <col min="15368" max="15368" width="15.77734375" style="83" customWidth="1"/>
    <col min="15369" max="15375" width="11.5546875" style="83"/>
    <col min="15376" max="15376" width="26.33203125" style="83" customWidth="1"/>
    <col min="15377" max="15377" width="20" style="83" customWidth="1"/>
    <col min="15378" max="15378" width="12.5546875" style="83" customWidth="1"/>
    <col min="15379" max="15379" width="13" style="83" customWidth="1"/>
    <col min="15380" max="15380" width="12.6640625" style="83" customWidth="1"/>
    <col min="15381" max="15381" width="13.6640625" style="83" customWidth="1"/>
    <col min="15382" max="15382" width="23.33203125" style="83" customWidth="1"/>
    <col min="15383" max="15383" width="26.5546875" style="83" customWidth="1"/>
    <col min="15384" max="15612" width="11.5546875" style="83"/>
    <col min="15613" max="15613" width="5" style="83" customWidth="1"/>
    <col min="15614" max="15614" width="17.5546875" style="83" customWidth="1"/>
    <col min="15615" max="15615" width="12.44140625" style="83" customWidth="1"/>
    <col min="15616" max="15616" width="15.44140625" style="83" customWidth="1"/>
    <col min="15617" max="15617" width="11.21875" style="83" customWidth="1"/>
    <col min="15618" max="15618" width="17.88671875" style="83" customWidth="1"/>
    <col min="15619" max="15619" width="14" style="83" customWidth="1"/>
    <col min="15620" max="15621" width="11.5546875" style="83"/>
    <col min="15622" max="15622" width="9.77734375" style="83" customWidth="1"/>
    <col min="15623" max="15623" width="9.88671875" style="83" customWidth="1"/>
    <col min="15624" max="15624" width="15.77734375" style="83" customWidth="1"/>
    <col min="15625" max="15631" width="11.5546875" style="83"/>
    <col min="15632" max="15632" width="26.33203125" style="83" customWidth="1"/>
    <col min="15633" max="15633" width="20" style="83" customWidth="1"/>
    <col min="15634" max="15634" width="12.5546875" style="83" customWidth="1"/>
    <col min="15635" max="15635" width="13" style="83" customWidth="1"/>
    <col min="15636" max="15636" width="12.6640625" style="83" customWidth="1"/>
    <col min="15637" max="15637" width="13.6640625" style="83" customWidth="1"/>
    <col min="15638" max="15638" width="23.33203125" style="83" customWidth="1"/>
    <col min="15639" max="15639" width="26.5546875" style="83" customWidth="1"/>
    <col min="15640" max="15868" width="11.5546875" style="83"/>
    <col min="15869" max="15869" width="5" style="83" customWidth="1"/>
    <col min="15870" max="15870" width="17.5546875" style="83" customWidth="1"/>
    <col min="15871" max="15871" width="12.44140625" style="83" customWidth="1"/>
    <col min="15872" max="15872" width="15.44140625" style="83" customWidth="1"/>
    <col min="15873" max="15873" width="11.21875" style="83" customWidth="1"/>
    <col min="15874" max="15874" width="17.88671875" style="83" customWidth="1"/>
    <col min="15875" max="15875" width="14" style="83" customWidth="1"/>
    <col min="15876" max="15877" width="11.5546875" style="83"/>
    <col min="15878" max="15878" width="9.77734375" style="83" customWidth="1"/>
    <col min="15879" max="15879" width="9.88671875" style="83" customWidth="1"/>
    <col min="15880" max="15880" width="15.77734375" style="83" customWidth="1"/>
    <col min="15881" max="15887" width="11.5546875" style="83"/>
    <col min="15888" max="15888" width="26.33203125" style="83" customWidth="1"/>
    <col min="15889" max="15889" width="20" style="83" customWidth="1"/>
    <col min="15890" max="15890" width="12.5546875" style="83" customWidth="1"/>
    <col min="15891" max="15891" width="13" style="83" customWidth="1"/>
    <col min="15892" max="15892" width="12.6640625" style="83" customWidth="1"/>
    <col min="15893" max="15893" width="13.6640625" style="83" customWidth="1"/>
    <col min="15894" max="15894" width="23.33203125" style="83" customWidth="1"/>
    <col min="15895" max="15895" width="26.5546875" style="83" customWidth="1"/>
    <col min="15896" max="16124" width="11.5546875" style="83"/>
    <col min="16125" max="16125" width="5" style="83" customWidth="1"/>
    <col min="16126" max="16126" width="17.5546875" style="83" customWidth="1"/>
    <col min="16127" max="16127" width="12.44140625" style="83" customWidth="1"/>
    <col min="16128" max="16128" width="15.44140625" style="83" customWidth="1"/>
    <col min="16129" max="16129" width="11.21875" style="83" customWidth="1"/>
    <col min="16130" max="16130" width="17.88671875" style="83" customWidth="1"/>
    <col min="16131" max="16131" width="14" style="83" customWidth="1"/>
    <col min="16132" max="16133" width="11.5546875" style="83"/>
    <col min="16134" max="16134" width="9.77734375" style="83" customWidth="1"/>
    <col min="16135" max="16135" width="9.88671875" style="83" customWidth="1"/>
    <col min="16136" max="16136" width="15.77734375" style="83" customWidth="1"/>
    <col min="16137" max="16143" width="11.5546875" style="83"/>
    <col min="16144" max="16144" width="26.33203125" style="83" customWidth="1"/>
    <col min="16145" max="16145" width="20" style="83" customWidth="1"/>
    <col min="16146" max="16146" width="12.5546875" style="83" customWidth="1"/>
    <col min="16147" max="16147" width="13" style="83" customWidth="1"/>
    <col min="16148" max="16148" width="12.6640625" style="83" customWidth="1"/>
    <col min="16149" max="16149" width="13.6640625" style="83" customWidth="1"/>
    <col min="16150" max="16150" width="23.33203125" style="83" customWidth="1"/>
    <col min="16151" max="16151" width="26.5546875" style="83" customWidth="1"/>
    <col min="16152" max="16384" width="11.5546875" style="83"/>
  </cols>
  <sheetData>
    <row r="1" spans="1:29" ht="6.75" customHeight="1" x14ac:dyDescent="0.2">
      <c r="A1" s="78"/>
      <c r="B1" s="79"/>
      <c r="C1" s="80"/>
      <c r="D1" s="80"/>
      <c r="E1" s="80"/>
      <c r="F1" s="81"/>
      <c r="G1" s="78"/>
    </row>
    <row r="2" spans="1:29" ht="18.75" customHeight="1" x14ac:dyDescent="0.2">
      <c r="A2" s="78"/>
      <c r="B2" s="84"/>
      <c r="C2" s="253" t="s">
        <v>0</v>
      </c>
      <c r="D2" s="254"/>
      <c r="E2" s="254"/>
      <c r="F2" s="254"/>
      <c r="G2" s="254"/>
      <c r="H2" s="1" t="s">
        <v>24</v>
      </c>
    </row>
    <row r="3" spans="1:29" ht="17.25" customHeight="1" x14ac:dyDescent="0.2">
      <c r="A3" s="78"/>
      <c r="B3" s="85"/>
      <c r="C3" s="255" t="s">
        <v>25</v>
      </c>
      <c r="D3" s="256"/>
      <c r="E3" s="256"/>
      <c r="F3" s="256"/>
      <c r="G3" s="256"/>
      <c r="H3" s="1" t="s">
        <v>107</v>
      </c>
    </row>
    <row r="4" spans="1:29" ht="15.75" customHeight="1" x14ac:dyDescent="0.2">
      <c r="A4" s="78"/>
      <c r="B4" s="86"/>
      <c r="C4" s="257"/>
      <c r="D4" s="258"/>
      <c r="E4" s="258"/>
      <c r="F4" s="258"/>
      <c r="G4" s="258"/>
      <c r="H4" s="1" t="s">
        <v>3</v>
      </c>
    </row>
    <row r="5" spans="1:29" ht="17.25" customHeight="1" x14ac:dyDescent="0.2">
      <c r="A5" s="87"/>
      <c r="B5" s="87"/>
      <c r="C5" s="87"/>
      <c r="D5" s="87"/>
    </row>
    <row r="6" spans="1:29" ht="16.5" customHeight="1" x14ac:dyDescent="0.2">
      <c r="C6" s="3" t="s">
        <v>4</v>
      </c>
      <c r="D6" s="259" t="s">
        <v>141</v>
      </c>
      <c r="E6" s="260"/>
      <c r="F6" s="261"/>
      <c r="G6" s="4" t="s">
        <v>5</v>
      </c>
      <c r="H6" s="5">
        <v>2020</v>
      </c>
    </row>
    <row r="7" spans="1:29" ht="9.75" customHeight="1" x14ac:dyDescent="0.2">
      <c r="C7" s="6"/>
      <c r="D7" s="87"/>
      <c r="E7" s="82"/>
      <c r="F7" s="7"/>
      <c r="G7" s="87"/>
      <c r="H7" s="87"/>
      <c r="R7" s="22"/>
    </row>
    <row r="8" spans="1:29" ht="16.5" customHeight="1" x14ac:dyDescent="0.2">
      <c r="C8" s="8" t="s">
        <v>26</v>
      </c>
      <c r="D8" s="259" t="s">
        <v>142</v>
      </c>
      <c r="E8" s="260"/>
      <c r="F8" s="261"/>
      <c r="G8" s="87"/>
      <c r="H8" s="87"/>
      <c r="R8" s="22"/>
    </row>
    <row r="9" spans="1:29" ht="9.75" customHeight="1" x14ac:dyDescent="0.2">
      <c r="C9" s="23"/>
      <c r="D9" s="76"/>
      <c r="E9" s="82"/>
      <c r="F9" s="7"/>
      <c r="G9" s="87"/>
      <c r="H9" s="87"/>
      <c r="R9" s="22"/>
    </row>
    <row r="10" spans="1:29" ht="64.5" customHeight="1" x14ac:dyDescent="0.2">
      <c r="C10" s="6" t="s">
        <v>27</v>
      </c>
      <c r="D10" s="264" t="s">
        <v>143</v>
      </c>
      <c r="E10" s="265"/>
      <c r="F10" s="265"/>
      <c r="G10" s="265"/>
      <c r="H10" s="266"/>
      <c r="R10" s="22"/>
    </row>
    <row r="11" spans="1:29" ht="9.75" customHeight="1" x14ac:dyDescent="0.2">
      <c r="C11" s="24"/>
      <c r="D11" s="88"/>
      <c r="F11" s="89"/>
    </row>
    <row r="12" spans="1:29" ht="22.5" customHeight="1" x14ac:dyDescent="0.2">
      <c r="B12" s="262" t="s">
        <v>28</v>
      </c>
      <c r="C12" s="262"/>
      <c r="D12" s="262"/>
      <c r="E12" s="262"/>
      <c r="F12" s="239" t="s">
        <v>29</v>
      </c>
      <c r="G12" s="240"/>
      <c r="H12" s="240"/>
      <c r="I12" s="241"/>
      <c r="J12" s="263" t="s">
        <v>30</v>
      </c>
      <c r="K12" s="263"/>
      <c r="L12" s="263"/>
      <c r="M12" s="263"/>
      <c r="N12" s="263"/>
      <c r="O12" s="263"/>
      <c r="P12" s="263"/>
      <c r="Q12" s="263" t="s">
        <v>31</v>
      </c>
      <c r="R12" s="263"/>
      <c r="S12" s="263"/>
      <c r="T12" s="263"/>
      <c r="U12" s="263"/>
      <c r="V12" s="263"/>
      <c r="W12" s="263"/>
      <c r="X12" s="239" t="s">
        <v>32</v>
      </c>
      <c r="Y12" s="240"/>
      <c r="Z12" s="240"/>
      <c r="AA12" s="240"/>
      <c r="AB12" s="240"/>
      <c r="AC12" s="241"/>
    </row>
    <row r="13" spans="1:29" ht="63.75" x14ac:dyDescent="0.2">
      <c r="B13" s="25" t="s">
        <v>8</v>
      </c>
      <c r="C13" s="25" t="s">
        <v>7</v>
      </c>
      <c r="D13" s="25" t="s">
        <v>33</v>
      </c>
      <c r="E13" s="25" t="s">
        <v>34</v>
      </c>
      <c r="F13" s="25" t="s">
        <v>118</v>
      </c>
      <c r="G13" s="25" t="s">
        <v>119</v>
      </c>
      <c r="H13" s="25" t="s">
        <v>35</v>
      </c>
      <c r="I13" s="26" t="s">
        <v>36</v>
      </c>
      <c r="J13" s="25" t="s">
        <v>37</v>
      </c>
      <c r="K13" s="25" t="s">
        <v>38</v>
      </c>
      <c r="L13" s="25" t="s">
        <v>39</v>
      </c>
      <c r="M13" s="25" t="s">
        <v>40</v>
      </c>
      <c r="N13" s="25" t="s">
        <v>41</v>
      </c>
      <c r="O13" s="25" t="s">
        <v>42</v>
      </c>
      <c r="P13" s="26" t="s">
        <v>43</v>
      </c>
      <c r="Q13" s="25" t="s">
        <v>44</v>
      </c>
      <c r="R13" s="25" t="s">
        <v>45</v>
      </c>
      <c r="S13" s="25" t="s">
        <v>46</v>
      </c>
      <c r="T13" s="25" t="s">
        <v>47</v>
      </c>
      <c r="U13" s="25" t="s">
        <v>48</v>
      </c>
      <c r="V13" s="25" t="s">
        <v>49</v>
      </c>
      <c r="W13" s="25" t="s">
        <v>50</v>
      </c>
      <c r="X13" s="25" t="s">
        <v>51</v>
      </c>
      <c r="Y13" s="25" t="s">
        <v>52</v>
      </c>
      <c r="Z13" s="27" t="s">
        <v>53</v>
      </c>
      <c r="AA13" s="25" t="s">
        <v>54</v>
      </c>
      <c r="AB13" s="27" t="s">
        <v>55</v>
      </c>
      <c r="AC13" s="25" t="s">
        <v>56</v>
      </c>
    </row>
    <row r="14" spans="1:29" ht="18" customHeight="1" x14ac:dyDescent="0.2">
      <c r="B14" s="221" t="s">
        <v>154</v>
      </c>
      <c r="C14" s="221"/>
      <c r="D14" s="221"/>
      <c r="E14" s="221"/>
      <c r="F14" s="28"/>
      <c r="G14" s="90"/>
      <c r="H14" s="91"/>
      <c r="I14" s="29"/>
      <c r="J14" s="30"/>
      <c r="K14" s="30"/>
      <c r="L14" s="30"/>
      <c r="M14" s="30"/>
      <c r="N14" s="30"/>
      <c r="O14" s="30"/>
      <c r="P14" s="29"/>
      <c r="Q14" s="30"/>
      <c r="R14" s="30"/>
      <c r="S14" s="30"/>
      <c r="T14" s="30"/>
      <c r="U14" s="30"/>
      <c r="V14" s="30"/>
      <c r="W14" s="30"/>
      <c r="X14" s="30"/>
      <c r="Y14" s="30"/>
      <c r="Z14" s="30"/>
      <c r="AA14" s="30"/>
      <c r="AB14" s="30"/>
      <c r="AC14" s="30"/>
    </row>
    <row r="15" spans="1:29" ht="67.5" customHeight="1" x14ac:dyDescent="0.2">
      <c r="B15" s="73" t="s">
        <v>108</v>
      </c>
      <c r="C15" s="245" t="s">
        <v>181</v>
      </c>
      <c r="D15" s="245"/>
      <c r="E15" s="246"/>
      <c r="F15" s="167">
        <v>1</v>
      </c>
      <c r="G15" s="92"/>
      <c r="H15" s="93"/>
      <c r="I15" s="71"/>
      <c r="J15" s="72"/>
      <c r="K15" s="72"/>
      <c r="L15" s="72"/>
      <c r="M15" s="72"/>
      <c r="N15" s="72"/>
      <c r="O15" s="72"/>
      <c r="P15" s="71"/>
      <c r="Q15" s="72"/>
      <c r="R15" s="72"/>
      <c r="S15" s="72"/>
      <c r="T15" s="72"/>
      <c r="U15" s="72"/>
      <c r="V15" s="72"/>
      <c r="W15" s="72"/>
      <c r="X15" s="72"/>
      <c r="Y15" s="72"/>
      <c r="Z15" s="72"/>
      <c r="AA15" s="72"/>
      <c r="AB15" s="72"/>
      <c r="AC15" s="72"/>
    </row>
    <row r="16" spans="1:29" ht="53.25" customHeight="1" x14ac:dyDescent="0.2">
      <c r="B16" s="224"/>
      <c r="C16" s="247" t="s">
        <v>182</v>
      </c>
      <c r="D16" s="247"/>
      <c r="E16" s="248"/>
      <c r="F16" s="167">
        <v>1</v>
      </c>
      <c r="G16" s="92"/>
      <c r="H16" s="93"/>
      <c r="I16" s="71"/>
      <c r="J16" s="72"/>
      <c r="K16" s="72"/>
      <c r="L16" s="72"/>
      <c r="M16" s="72"/>
      <c r="N16" s="72"/>
      <c r="O16" s="72"/>
      <c r="P16" s="71"/>
      <c r="Q16" s="72"/>
      <c r="R16" s="72"/>
      <c r="S16" s="72"/>
      <c r="T16" s="72"/>
      <c r="U16" s="72"/>
      <c r="V16" s="72"/>
      <c r="W16" s="72"/>
      <c r="X16" s="72"/>
      <c r="Y16" s="72"/>
      <c r="Z16" s="72"/>
      <c r="AA16" s="72"/>
      <c r="AB16" s="72"/>
      <c r="AC16" s="72"/>
    </row>
    <row r="17" spans="1:99" ht="81" customHeight="1" x14ac:dyDescent="0.2">
      <c r="B17" s="224"/>
      <c r="C17" s="249" t="s">
        <v>183</v>
      </c>
      <c r="D17" s="249"/>
      <c r="E17" s="250"/>
      <c r="F17" s="167">
        <v>1</v>
      </c>
      <c r="G17" s="92"/>
      <c r="H17" s="93"/>
      <c r="I17" s="71"/>
      <c r="J17" s="72"/>
      <c r="K17" s="72"/>
      <c r="L17" s="72"/>
      <c r="M17" s="72"/>
      <c r="N17" s="72"/>
      <c r="O17" s="72"/>
      <c r="P17" s="71"/>
      <c r="Q17" s="72"/>
      <c r="R17" s="72"/>
      <c r="S17" s="72"/>
      <c r="T17" s="72"/>
      <c r="U17" s="72"/>
      <c r="V17" s="72"/>
      <c r="W17" s="72"/>
      <c r="X17" s="72"/>
      <c r="Y17" s="72"/>
      <c r="Z17" s="72"/>
      <c r="AA17" s="72"/>
      <c r="AB17" s="72"/>
      <c r="AC17" s="72"/>
    </row>
    <row r="18" spans="1:99" ht="78" customHeight="1" x14ac:dyDescent="0.2">
      <c r="B18" s="224"/>
      <c r="C18" s="251" t="s">
        <v>184</v>
      </c>
      <c r="D18" s="251"/>
      <c r="E18" s="252"/>
      <c r="F18" s="167">
        <v>3</v>
      </c>
      <c r="G18" s="92"/>
      <c r="H18" s="93"/>
      <c r="I18" s="71"/>
      <c r="J18" s="72"/>
      <c r="K18" s="72"/>
      <c r="L18" s="72"/>
      <c r="M18" s="72"/>
      <c r="N18" s="72"/>
      <c r="O18" s="72"/>
      <c r="P18" s="71"/>
      <c r="Q18" s="72"/>
      <c r="R18" s="72"/>
      <c r="S18" s="72"/>
      <c r="T18" s="72"/>
      <c r="U18" s="72"/>
      <c r="V18" s="72"/>
      <c r="W18" s="72"/>
      <c r="X18" s="72"/>
      <c r="Y18" s="72"/>
      <c r="Z18" s="72"/>
      <c r="AA18" s="72"/>
      <c r="AB18" s="72"/>
      <c r="AC18" s="72"/>
    </row>
    <row r="19" spans="1:99" s="94" customFormat="1" ht="24.95" customHeight="1" x14ac:dyDescent="0.2">
      <c r="B19" s="166" t="s">
        <v>144</v>
      </c>
      <c r="C19" s="242" t="s">
        <v>177</v>
      </c>
      <c r="D19" s="166" t="s">
        <v>145</v>
      </c>
      <c r="E19" s="194" t="s">
        <v>78</v>
      </c>
      <c r="F19" s="197">
        <v>4</v>
      </c>
      <c r="G19" s="200">
        <v>8</v>
      </c>
      <c r="H19" s="203" t="str">
        <f>IF(AND(F19=3,G19=1),"Baja",VLOOKUP(F19*G19/90,'MATRIZ EVALR'!$E$5:$G$29,2,FALSE))</f>
        <v xml:space="preserve">Alta </v>
      </c>
      <c r="I19" s="203" t="str">
        <f>VLOOKUP(F19*G19/90,'MATRIZ EVALR'!$E$5:$G$29,3,FALSE)</f>
        <v>Importante</v>
      </c>
      <c r="J19" s="206" t="str">
        <f>'EFECT CONTROLES'!D13</f>
        <v>El profesional universitario de la Oficina de Control Interno, cada 4 meses, conforme a las fechas preestablecidas y en cumplimiento de los informes intermedios del estado del SCI de la entidad, proyecta para la firma del Jefe de la Oficina de Control Interno el informe de los avances y dificultades en la gestión de la entidad, inherentes a la implementación del Modelo Integrado de Planeación y gestión MIPG y que forma parte de las fuentes de información para la evaluación anual de este modelo. En el transcurso de la vigencia, la Oficina de Control Interno junto con el área coordinadora del S.I.G. de la entidad, han notificado a los directivos y líderes de las 7 dimensiones del MIPG, los requerimientos necesarios (aspectos mínimos) para la implementación de los elementos de control que integran estas dimensiones. En lo que tiene que ver con el SCI., la Oficina de Control Interno enfatiza sus esfuerzos en las acciones a aplicar con la 7º dimensión. En caso de no recibir respuesta o que sea insuficiente, se compulsa copia a Control disciplinario interno, para lo de su competencia. Para lo anterior, se dispone de: 1. Manual operativo del MIPG v.2 (ago.2018); 2. Marco general del MIPG (oct.2017); 3. Curso virtual DAFP 2019 (inicia con modulo introductorio MIPG)</v>
      </c>
      <c r="K19" s="197">
        <f>'EFECT CONTROLES'!M13</f>
        <v>30</v>
      </c>
      <c r="L19" s="200">
        <f>IF(F19=1,1,IF(K19&lt;=54,F19,IF(K19&lt;=84,F19-1,IF(AND(K19&gt;=85,F19=2),F19-1,F19-2))))</f>
        <v>4</v>
      </c>
      <c r="M19" s="200">
        <f>IF(G19=1,1,IF(K19&lt;=54,G19,IF(AND(K19&lt;=84,G19=3),G19-2,IF(AND(K19&lt;=84,G19&lt;&gt;3),G19-5,IF(AND(K19&gt;=85,G19=3),G19-2,IF(AND(K19&gt;=85,G19=8),G19-7,IF(AND(K19&gt;=85,G19&lt;&gt;3),G19-10,G19)))))))</f>
        <v>8</v>
      </c>
      <c r="N19" s="200">
        <f>L19*M19</f>
        <v>32</v>
      </c>
      <c r="O19" s="203" t="str">
        <f>IF(AND(L19=3,M19=1),"Baja",VLOOKUP(L19*M19/90,'MATRIZ EVALR'!$E$5:$G$29,2,FALSE))</f>
        <v xml:space="preserve">Alta </v>
      </c>
      <c r="P19" s="203" t="str">
        <f>VLOOKUP(L19*M19/90,'MATRIZ EVALR'!$E$5:$G$29,3,FALSE)</f>
        <v>Importante</v>
      </c>
      <c r="Q19" s="209" t="s">
        <v>62</v>
      </c>
      <c r="R19" s="212" t="s">
        <v>199</v>
      </c>
      <c r="S19" s="176">
        <v>1</v>
      </c>
      <c r="T19" s="176" t="s">
        <v>198</v>
      </c>
      <c r="U19" s="215">
        <v>43831</v>
      </c>
      <c r="V19" s="215">
        <v>43951</v>
      </c>
      <c r="W19" s="218" t="str">
        <f>CONCATENATE(ROUND(((V19-U19)/30),0)," ","mes(es)")</f>
        <v>4 mes(es)</v>
      </c>
      <c r="X19" s="176"/>
      <c r="Y19" s="179">
        <f>IF((X19/S19)&gt;1,1,X19/S19)</f>
        <v>0</v>
      </c>
      <c r="Z19" s="182"/>
      <c r="AA19" s="185"/>
      <c r="AB19" s="188"/>
      <c r="AC19" s="188"/>
    </row>
    <row r="20" spans="1:99" s="94" customFormat="1" ht="24.95" customHeight="1" x14ac:dyDescent="0.2">
      <c r="B20" s="96" t="s">
        <v>146</v>
      </c>
      <c r="C20" s="243"/>
      <c r="D20" s="166" t="s">
        <v>147</v>
      </c>
      <c r="E20" s="195"/>
      <c r="F20" s="198"/>
      <c r="G20" s="201"/>
      <c r="H20" s="204"/>
      <c r="I20" s="204"/>
      <c r="J20" s="207"/>
      <c r="K20" s="198"/>
      <c r="L20" s="201"/>
      <c r="M20" s="201"/>
      <c r="N20" s="201"/>
      <c r="O20" s="204"/>
      <c r="P20" s="204"/>
      <c r="Q20" s="210"/>
      <c r="R20" s="213"/>
      <c r="S20" s="177"/>
      <c r="T20" s="177"/>
      <c r="U20" s="216"/>
      <c r="V20" s="216"/>
      <c r="W20" s="219"/>
      <c r="X20" s="177"/>
      <c r="Y20" s="180"/>
      <c r="Z20" s="183"/>
      <c r="AA20" s="186"/>
      <c r="AB20" s="189"/>
      <c r="AC20" s="189"/>
    </row>
    <row r="21" spans="1:99" s="94" customFormat="1" ht="24.95" customHeight="1" x14ac:dyDescent="0.2">
      <c r="B21" s="96" t="s">
        <v>60</v>
      </c>
      <c r="C21" s="244"/>
      <c r="D21" s="95" t="s">
        <v>148</v>
      </c>
      <c r="E21" s="196"/>
      <c r="F21" s="199"/>
      <c r="G21" s="202"/>
      <c r="H21" s="205"/>
      <c r="I21" s="205"/>
      <c r="J21" s="208"/>
      <c r="K21" s="199"/>
      <c r="L21" s="202"/>
      <c r="M21" s="202"/>
      <c r="N21" s="202"/>
      <c r="O21" s="205"/>
      <c r="P21" s="205"/>
      <c r="Q21" s="211"/>
      <c r="R21" s="214"/>
      <c r="S21" s="178"/>
      <c r="T21" s="178"/>
      <c r="U21" s="217"/>
      <c r="V21" s="217"/>
      <c r="W21" s="220"/>
      <c r="X21" s="178"/>
      <c r="Y21" s="181"/>
      <c r="Z21" s="184"/>
      <c r="AA21" s="187"/>
      <c r="AB21" s="190"/>
      <c r="AC21" s="190"/>
    </row>
    <row r="22" spans="1:99" s="94" customFormat="1" ht="24.95" customHeight="1" x14ac:dyDescent="0.2">
      <c r="B22" s="96" t="s">
        <v>156</v>
      </c>
      <c r="C22" s="236" t="s">
        <v>192</v>
      </c>
      <c r="D22" s="97" t="s">
        <v>157</v>
      </c>
      <c r="E22" s="194" t="s">
        <v>76</v>
      </c>
      <c r="F22" s="197">
        <v>5</v>
      </c>
      <c r="G22" s="200">
        <v>8</v>
      </c>
      <c r="H22" s="203" t="str">
        <f>IF(AND(F22=3,G22=1),"Baja",VLOOKUP(F22*G22/90,'MATRIZ EVALR'!$E$5:$G$29,2,FALSE))</f>
        <v>Extrema</v>
      </c>
      <c r="I22" s="203" t="str">
        <f>VLOOKUP(F22*G22/90,'MATRIZ EVALR'!$E$5:$G$29,3,FALSE)</f>
        <v>Inaceptable</v>
      </c>
      <c r="J22" s="206" t="str">
        <f>'EFECT CONTROLES'!D16</f>
        <v>El profesional universitario de la OCI hacia el mes de agosto de cada año, programa y realiza reuniones de seguimiento y actualización de la información de los Mapas de riesgo por proceso, para lo cual, con los funcionarios delegados de cada uno de estos, revisa, hace observaciones a partir de la experiencia en casos presentados, solicitudes y asesora la actualización de la información registrada en aquellos y en la Matriz de controles y análisis de efectividad, además, revisa los avances de las acciones proyectadas en el Plan de manejo de riesgos. Para lo anterior, se dispone de: 1. Manual M-GCI-01 Manual para la administración de riesgos
2. Instructivo I-GCI-02  Metodología para la administración de riesgos</v>
      </c>
      <c r="K22" s="197">
        <f>'EFECT CONTROLES'!M16</f>
        <v>55</v>
      </c>
      <c r="L22" s="200">
        <f>IF(F22=1,1,IF(K22&lt;=54,F22,IF(K22&lt;=84,F22-1,IF(AND(K22&gt;=85,F22=2),F22-1,F22-2))))</f>
        <v>4</v>
      </c>
      <c r="M22" s="200">
        <f>IF(G22=1,1,IF(K22&lt;=54,G22,IF(AND(K22&lt;=84,G22=3),G22-2,IF(AND(K22&lt;=84,G22&lt;&gt;3),G22-5,IF(AND(K22&gt;=85,G22=3),G22-2,IF(AND(K22&gt;=85,G22=8),G22-7,IF(AND(K22&gt;=85,G22&lt;&gt;3),G22-10,G22)))))))</f>
        <v>3</v>
      </c>
      <c r="N22" s="200">
        <f t="shared" ref="N22" si="0">L22*M22</f>
        <v>12</v>
      </c>
      <c r="O22" s="203" t="str">
        <f>IF(AND(L22=3,M22=1),"Baja",VLOOKUP(L22*M22/90,'MATRIZ EVALR'!$E$5:$G$29,2,FALSE))</f>
        <v xml:space="preserve">Alta </v>
      </c>
      <c r="P22" s="203" t="str">
        <f>VLOOKUP(L22*M22/90,'MATRIZ EVALR'!$E$5:$G$29,3,FALSE)</f>
        <v>Importante</v>
      </c>
      <c r="Q22" s="209" t="s">
        <v>62</v>
      </c>
      <c r="R22" s="212" t="s">
        <v>194</v>
      </c>
      <c r="S22" s="176">
        <v>1</v>
      </c>
      <c r="T22" s="176" t="s">
        <v>191</v>
      </c>
      <c r="U22" s="215">
        <v>44013</v>
      </c>
      <c r="V22" s="215">
        <v>44074</v>
      </c>
      <c r="W22" s="218" t="str">
        <f t="shared" ref="W22" si="1">CONCATENATE(ROUND(((V22-U22)/30),0)," ","mes(es)")</f>
        <v>2 mes(es)</v>
      </c>
      <c r="X22" s="176"/>
      <c r="Y22" s="179">
        <f t="shared" ref="Y22" si="2">IF((X22/S22)&gt;1,1,X22/S22)</f>
        <v>0</v>
      </c>
      <c r="Z22" s="182"/>
      <c r="AA22" s="185"/>
      <c r="AB22" s="188"/>
      <c r="AC22" s="188"/>
    </row>
    <row r="23" spans="1:99" s="100" customFormat="1" ht="24.95" customHeight="1" x14ac:dyDescent="0.2">
      <c r="A23" s="98"/>
      <c r="B23" s="96" t="s">
        <v>158</v>
      </c>
      <c r="C23" s="237"/>
      <c r="D23" s="97" t="s">
        <v>159</v>
      </c>
      <c r="E23" s="195"/>
      <c r="F23" s="198"/>
      <c r="G23" s="201"/>
      <c r="H23" s="204"/>
      <c r="I23" s="204"/>
      <c r="J23" s="207"/>
      <c r="K23" s="198"/>
      <c r="L23" s="201"/>
      <c r="M23" s="201"/>
      <c r="N23" s="201"/>
      <c r="O23" s="204"/>
      <c r="P23" s="204"/>
      <c r="Q23" s="210"/>
      <c r="R23" s="213"/>
      <c r="S23" s="177"/>
      <c r="T23" s="177"/>
      <c r="U23" s="216"/>
      <c r="V23" s="216"/>
      <c r="W23" s="219"/>
      <c r="X23" s="177"/>
      <c r="Y23" s="180"/>
      <c r="Z23" s="183"/>
      <c r="AA23" s="186"/>
      <c r="AB23" s="189"/>
      <c r="AC23" s="189"/>
      <c r="AD23" s="94"/>
      <c r="AE23" s="99"/>
      <c r="AF23" s="99"/>
      <c r="AG23" s="99"/>
      <c r="AH23" s="99"/>
      <c r="AI23" s="99"/>
      <c r="AJ23" s="99"/>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row>
    <row r="24" spans="1:99" ht="24.95" customHeight="1" x14ac:dyDescent="0.2">
      <c r="B24" s="96" t="s">
        <v>63</v>
      </c>
      <c r="C24" s="238"/>
      <c r="D24" s="97" t="s">
        <v>63</v>
      </c>
      <c r="E24" s="196"/>
      <c r="F24" s="199"/>
      <c r="G24" s="202"/>
      <c r="H24" s="205"/>
      <c r="I24" s="205"/>
      <c r="J24" s="208"/>
      <c r="K24" s="199"/>
      <c r="L24" s="202"/>
      <c r="M24" s="202"/>
      <c r="N24" s="202"/>
      <c r="O24" s="205"/>
      <c r="P24" s="205"/>
      <c r="Q24" s="211"/>
      <c r="R24" s="214"/>
      <c r="S24" s="178"/>
      <c r="T24" s="178"/>
      <c r="U24" s="217"/>
      <c r="V24" s="217"/>
      <c r="W24" s="220"/>
      <c r="X24" s="178"/>
      <c r="Y24" s="181"/>
      <c r="Z24" s="184"/>
      <c r="AA24" s="187"/>
      <c r="AB24" s="190"/>
      <c r="AC24" s="190"/>
      <c r="AD24" s="99"/>
    </row>
    <row r="25" spans="1:99" ht="24.95" customHeight="1" x14ac:dyDescent="0.2">
      <c r="B25" s="221" t="s">
        <v>155</v>
      </c>
      <c r="C25" s="221"/>
      <c r="D25" s="221"/>
      <c r="E25" s="221"/>
      <c r="F25" s="101"/>
      <c r="G25" s="90"/>
      <c r="H25" s="90"/>
      <c r="I25" s="102"/>
      <c r="J25" s="103"/>
      <c r="K25" s="104"/>
      <c r="L25" s="105"/>
      <c r="M25" s="105"/>
      <c r="N25" s="105"/>
      <c r="O25" s="102"/>
      <c r="P25" s="102"/>
      <c r="Q25" s="106"/>
      <c r="R25" s="106"/>
      <c r="S25" s="106"/>
      <c r="T25" s="106"/>
      <c r="U25" s="107"/>
      <c r="V25" s="107"/>
      <c r="W25" s="108"/>
      <c r="X25" s="31"/>
      <c r="Y25" s="109"/>
      <c r="Z25" s="31"/>
      <c r="AA25" s="32"/>
      <c r="AB25" s="32"/>
      <c r="AC25" s="32"/>
      <c r="AD25" s="99"/>
    </row>
    <row r="26" spans="1:99" ht="24.95" customHeight="1" x14ac:dyDescent="0.2">
      <c r="B26" s="73" t="s">
        <v>108</v>
      </c>
      <c r="C26" s="222" t="s">
        <v>109</v>
      </c>
      <c r="D26" s="222"/>
      <c r="E26" s="223"/>
      <c r="F26" s="110"/>
      <c r="G26" s="92"/>
      <c r="H26" s="92"/>
      <c r="I26" s="111"/>
      <c r="J26" s="112"/>
      <c r="K26" s="113"/>
      <c r="L26" s="114"/>
      <c r="M26" s="114"/>
      <c r="N26" s="114"/>
      <c r="O26" s="111"/>
      <c r="P26" s="111"/>
      <c r="Q26" s="115"/>
      <c r="R26" s="115"/>
      <c r="S26" s="115"/>
      <c r="T26" s="115"/>
      <c r="U26" s="116"/>
      <c r="V26" s="116"/>
      <c r="W26" s="117"/>
      <c r="X26" s="74"/>
      <c r="Y26" s="118"/>
      <c r="Z26" s="74"/>
      <c r="AA26" s="75"/>
      <c r="AB26" s="75"/>
      <c r="AC26" s="75"/>
      <c r="AD26" s="99"/>
    </row>
    <row r="27" spans="1:99" ht="24.95" customHeight="1" x14ac:dyDescent="0.2">
      <c r="B27" s="224"/>
      <c r="C27" s="222" t="s">
        <v>59</v>
      </c>
      <c r="D27" s="222"/>
      <c r="E27" s="223"/>
      <c r="F27" s="110"/>
      <c r="G27" s="92"/>
      <c r="H27" s="92"/>
      <c r="I27" s="111"/>
      <c r="J27" s="112"/>
      <c r="K27" s="113"/>
      <c r="L27" s="114"/>
      <c r="M27" s="114"/>
      <c r="N27" s="114"/>
      <c r="O27" s="111"/>
      <c r="P27" s="111"/>
      <c r="Q27" s="115"/>
      <c r="R27" s="115"/>
      <c r="S27" s="115"/>
      <c r="T27" s="115"/>
      <c r="U27" s="116"/>
      <c r="V27" s="116"/>
      <c r="W27" s="117"/>
      <c r="X27" s="74"/>
      <c r="Y27" s="118"/>
      <c r="Z27" s="74"/>
      <c r="AA27" s="75"/>
      <c r="AB27" s="75"/>
      <c r="AC27" s="75"/>
      <c r="AD27" s="99"/>
    </row>
    <row r="28" spans="1:99" ht="24.95" customHeight="1" x14ac:dyDescent="0.2">
      <c r="B28" s="225"/>
      <c r="C28" s="222" t="s">
        <v>60</v>
      </c>
      <c r="D28" s="222"/>
      <c r="E28" s="223"/>
      <c r="F28" s="110"/>
      <c r="G28" s="92"/>
      <c r="H28" s="92"/>
      <c r="I28" s="111"/>
      <c r="J28" s="112"/>
      <c r="K28" s="113"/>
      <c r="L28" s="114"/>
      <c r="M28" s="114"/>
      <c r="N28" s="114"/>
      <c r="O28" s="111"/>
      <c r="P28" s="111"/>
      <c r="Q28" s="115"/>
      <c r="R28" s="115"/>
      <c r="S28" s="115"/>
      <c r="T28" s="115"/>
      <c r="U28" s="116"/>
      <c r="V28" s="116"/>
      <c r="W28" s="117"/>
      <c r="X28" s="74"/>
      <c r="Y28" s="118"/>
      <c r="Z28" s="74"/>
      <c r="AA28" s="75"/>
      <c r="AB28" s="75"/>
      <c r="AC28" s="75"/>
      <c r="AD28" s="99"/>
    </row>
    <row r="29" spans="1:99" ht="24.95" customHeight="1" x14ac:dyDescent="0.2">
      <c r="B29" s="96" t="s">
        <v>149</v>
      </c>
      <c r="C29" s="233" t="s">
        <v>193</v>
      </c>
      <c r="D29" s="97" t="s">
        <v>150</v>
      </c>
      <c r="E29" s="194" t="s">
        <v>76</v>
      </c>
      <c r="F29" s="197">
        <v>4</v>
      </c>
      <c r="G29" s="200">
        <v>13</v>
      </c>
      <c r="H29" s="203" t="str">
        <f>IF(AND(F29=3,G29=1),"Baja",VLOOKUP(F29*G29/90,'MATRIZ EVALR'!$E$5:$G$29,2,FALSE))</f>
        <v>Extrema</v>
      </c>
      <c r="I29" s="203" t="str">
        <f>VLOOKUP(F29*G29/90,'MATRIZ EVALR'!$E$5:$G$29,3,FALSE)</f>
        <v>Inaceptable</v>
      </c>
      <c r="J29" s="206" t="str">
        <f>'EFECT CONTROLES'!D20</f>
        <v>Cada unidad administrativa, por principio de autocontrol, debe estar al tanto de los informes que le corresponde rendir ante los organismos de control y regulación en cuanto a contenido, u.a. responsable, marco legal, entidad solicitante, fecha de presentación y periodicidad. La OCI ha coadyuvado en este sentido compilando en el documento denominado "Calendario de presentación de informes a entidades de control y regulación", la información que le compete a cada u.a. De esta forma, el profesional universitario de la OCI, a mediados de enero de cada año, solicita la publicación de este documento en el sitio web de funcionarios, con las actualizaciones que se hayan producido, entre ellas, la revisión de algunos informes como el de Rendición de la cuenta a la C.M. Una vez publicado, se informa a los Jefes de las u.a a través de los correos institucionales. Como evidencia, queda la publicación del documento en el sitio web de funcionarios y la impresión del correo enviado. En caso de mora o no entrega de un informe, se procede a notificar a Control disciplinario interno para lo de su competencia. Para lo anterior, se dispone de: 1. Procedimiento P-GCI-01 Informes a entes reguladores; 2. Instructivo I-GCI-04 Rendicion de cuenta a la C.M.; 3. Instructivo I-GCI-01 Rendicion electronica de informes para la CGR (SIRECI)</v>
      </c>
      <c r="K29" s="197">
        <f>'EFECT CONTROLES'!M20</f>
        <v>85</v>
      </c>
      <c r="L29" s="200">
        <f t="shared" ref="L29" si="3">IF(F29=1,1,IF(K29&lt;=54,F29,IF(K29&lt;=84,F29-1,IF(AND(K29&gt;=85,F29=2),F29-1,F29-2))))</f>
        <v>2</v>
      </c>
      <c r="M29" s="200">
        <f t="shared" ref="M29" si="4">IF(G29=1,1,IF(K29&lt;=54,G29,IF(AND(K29&lt;=84,G29=3),G29-2,IF(AND(K29&lt;=84,G29&lt;&gt;3),G29-5,IF(AND(K29&gt;=85,G29=3),G29-2,IF(AND(K29&gt;=85,G29=8),G29-7,IF(AND(K29&gt;=85,G29&lt;&gt;3),G29-10,G29)))))))</f>
        <v>3</v>
      </c>
      <c r="N29" s="200">
        <f t="shared" ref="N29" si="5">L29*M29</f>
        <v>6</v>
      </c>
      <c r="O29" s="203" t="str">
        <f>IF(AND(L29=3,M29=1),"Baja",VLOOKUP(L29*M29/90,'MATRIZ EVALR'!$E$5:$G$29,2,FALSE))</f>
        <v>Baja</v>
      </c>
      <c r="P29" s="203" t="str">
        <f>VLOOKUP(L29*M29/90,'MATRIZ EVALR'!$E$5:$G$29,3,FALSE)</f>
        <v>Aceptable</v>
      </c>
      <c r="Q29" s="209" t="s">
        <v>62</v>
      </c>
      <c r="R29" s="212"/>
      <c r="S29" s="176"/>
      <c r="T29" s="176"/>
      <c r="U29" s="215"/>
      <c r="V29" s="215"/>
      <c r="W29" s="218" t="str">
        <f t="shared" ref="W29" si="6">CONCATENATE(ROUND(((V29-U29)/30),0)," ","mes(es)")</f>
        <v>0 mes(es)</v>
      </c>
      <c r="X29" s="176"/>
      <c r="Y29" s="179" t="e">
        <f t="shared" ref="Y29" si="7">IF((X29/S29)&gt;1,1,X29/S29)</f>
        <v>#DIV/0!</v>
      </c>
      <c r="Z29" s="182"/>
      <c r="AA29" s="185"/>
      <c r="AB29" s="188"/>
      <c r="AC29" s="188"/>
    </row>
    <row r="30" spans="1:99" ht="24.95" customHeight="1" x14ac:dyDescent="0.2">
      <c r="B30" s="96" t="s">
        <v>151</v>
      </c>
      <c r="C30" s="234"/>
      <c r="D30" s="97" t="s">
        <v>152</v>
      </c>
      <c r="E30" s="195"/>
      <c r="F30" s="198"/>
      <c r="G30" s="201"/>
      <c r="H30" s="204"/>
      <c r="I30" s="204"/>
      <c r="J30" s="207"/>
      <c r="K30" s="198"/>
      <c r="L30" s="201"/>
      <c r="M30" s="201"/>
      <c r="N30" s="201"/>
      <c r="O30" s="204"/>
      <c r="P30" s="204"/>
      <c r="Q30" s="210"/>
      <c r="R30" s="213"/>
      <c r="S30" s="177"/>
      <c r="T30" s="177"/>
      <c r="U30" s="216"/>
      <c r="V30" s="216"/>
      <c r="W30" s="219"/>
      <c r="X30" s="177"/>
      <c r="Y30" s="180"/>
      <c r="Z30" s="183"/>
      <c r="AA30" s="186"/>
      <c r="AB30" s="189"/>
      <c r="AC30" s="189"/>
    </row>
    <row r="31" spans="1:99" ht="43.5" customHeight="1" x14ac:dyDescent="0.2">
      <c r="B31" s="96" t="s">
        <v>60</v>
      </c>
      <c r="C31" s="235"/>
      <c r="D31" s="97" t="s">
        <v>153</v>
      </c>
      <c r="E31" s="196"/>
      <c r="F31" s="199"/>
      <c r="G31" s="202"/>
      <c r="H31" s="205"/>
      <c r="I31" s="205"/>
      <c r="J31" s="208"/>
      <c r="K31" s="199"/>
      <c r="L31" s="202"/>
      <c r="M31" s="202"/>
      <c r="N31" s="202"/>
      <c r="O31" s="205"/>
      <c r="P31" s="205"/>
      <c r="Q31" s="211"/>
      <c r="R31" s="214"/>
      <c r="S31" s="178"/>
      <c r="T31" s="178"/>
      <c r="U31" s="217"/>
      <c r="V31" s="217"/>
      <c r="W31" s="220"/>
      <c r="X31" s="178"/>
      <c r="Y31" s="181"/>
      <c r="Z31" s="184"/>
      <c r="AA31" s="187"/>
      <c r="AB31" s="190"/>
      <c r="AC31" s="190"/>
    </row>
    <row r="32" spans="1:99" ht="24.95" customHeight="1" x14ac:dyDescent="0.2">
      <c r="B32" s="96" t="s">
        <v>160</v>
      </c>
      <c r="C32" s="229" t="s">
        <v>178</v>
      </c>
      <c r="D32" s="97" t="s">
        <v>161</v>
      </c>
      <c r="E32" s="194" t="s">
        <v>78</v>
      </c>
      <c r="F32" s="197">
        <v>5</v>
      </c>
      <c r="G32" s="200">
        <v>8</v>
      </c>
      <c r="H32" s="203" t="str">
        <f>IF(AND(F32=3,G32=1),"Baja",VLOOKUP(F32*G32/90,'MATRIZ EVALR'!$E$5:$G$29,2,FALSE))</f>
        <v>Extrema</v>
      </c>
      <c r="I32" s="203" t="str">
        <f>VLOOKUP(F32*G32/90,'MATRIZ EVALR'!$E$5:$G$29,3,FALSE)</f>
        <v>Inaceptable</v>
      </c>
      <c r="J32" s="206" t="str">
        <f>'EFECT CONTROLES'!D23</f>
        <v>El jefe de Control Interno debe hacer seguimiento a la gestión de la Oficina que lidera, para lo cual, periodicamente, se reúne con sus funcionarios para revisar, entre otros temas, el estado de las labores de auditoria emprendidas. La OCI dada sus limitantes en su capacidad operativa, cuenta para ello con la contratacion oportuna de profesionales de apoyo a las labores de auditoria. De las observaciones y  dificultades resultantes quedan compromisos a cargo de los funcionarios, los cuales se revisan en las fechas que se determinen en la siguiente reunión. Para lo anterior, se dispone de: 1. Procedimiento P-GCI-02 Procedimiento de auditoria interna; 2. Prueba de auditoria para contratacion.</v>
      </c>
      <c r="K32" s="197">
        <f>'EFECT CONTROLES'!M23</f>
        <v>30</v>
      </c>
      <c r="L32" s="200">
        <f t="shared" ref="L32" si="8">IF(F32=1,1,IF(K32&lt;=54,F32,IF(K32&lt;=84,F32-1,IF(AND(K32&gt;=85,F32=2),F32-1,F32-2))))</f>
        <v>5</v>
      </c>
      <c r="M32" s="200">
        <f t="shared" ref="M32" si="9">IF(G32=1,1,IF(K32&lt;=54,G32,IF(AND(K32&lt;=84,G32=3),G32-2,IF(AND(K32&lt;=84,G32&lt;&gt;3),G32-5,IF(AND(K32&gt;=85,G32=3),G32-2,IF(AND(K32&gt;=85,G32=8),G32-7,IF(AND(K32&gt;=85,G32&lt;&gt;3),G32-10,G32)))))))</f>
        <v>8</v>
      </c>
      <c r="N32" s="200">
        <f t="shared" ref="N32" si="10">L32*M32</f>
        <v>40</v>
      </c>
      <c r="O32" s="203" t="str">
        <f>IF(AND(L32=3,M32=1),"Baja",VLOOKUP(L32*M32/90,'MATRIZ EVALR'!$E$5:$G$29,2,FALSE))</f>
        <v>Extrema</v>
      </c>
      <c r="P32" s="203" t="str">
        <f>VLOOKUP(L32*M32/90,'MATRIZ EVALR'!$E$5:$G$29,3,FALSE)</f>
        <v>Inaceptable</v>
      </c>
      <c r="Q32" s="209" t="s">
        <v>62</v>
      </c>
      <c r="R32" s="212" t="s">
        <v>196</v>
      </c>
      <c r="S32" s="176">
        <v>1</v>
      </c>
      <c r="T32" s="176" t="s">
        <v>195</v>
      </c>
      <c r="U32" s="215">
        <v>43862</v>
      </c>
      <c r="V32" s="215">
        <v>44165</v>
      </c>
      <c r="W32" s="218" t="str">
        <f t="shared" ref="W32" si="11">CONCATENATE(ROUND(((V32-U32)/30),0)," ","mes(es)")</f>
        <v>10 mes(es)</v>
      </c>
      <c r="X32" s="176"/>
      <c r="Y32" s="179">
        <f t="shared" ref="Y32" si="12">IF((X32/S32)&gt;1,1,X32/S32)</f>
        <v>0</v>
      </c>
      <c r="Z32" s="182"/>
      <c r="AA32" s="185"/>
      <c r="AB32" s="188"/>
      <c r="AC32" s="188"/>
    </row>
    <row r="33" spans="2:29" ht="24.95" customHeight="1" x14ac:dyDescent="0.2">
      <c r="B33" s="96" t="s">
        <v>162</v>
      </c>
      <c r="C33" s="230"/>
      <c r="D33" s="97" t="s">
        <v>163</v>
      </c>
      <c r="E33" s="195"/>
      <c r="F33" s="198"/>
      <c r="G33" s="201"/>
      <c r="H33" s="204"/>
      <c r="I33" s="204"/>
      <c r="J33" s="207"/>
      <c r="K33" s="198"/>
      <c r="L33" s="201"/>
      <c r="M33" s="201"/>
      <c r="N33" s="201"/>
      <c r="O33" s="204"/>
      <c r="P33" s="204"/>
      <c r="Q33" s="210"/>
      <c r="R33" s="213"/>
      <c r="S33" s="177"/>
      <c r="T33" s="177"/>
      <c r="U33" s="216"/>
      <c r="V33" s="216"/>
      <c r="W33" s="219"/>
      <c r="X33" s="177"/>
      <c r="Y33" s="180"/>
      <c r="Z33" s="183"/>
      <c r="AA33" s="186"/>
      <c r="AB33" s="189"/>
      <c r="AC33" s="189"/>
    </row>
    <row r="34" spans="2:29" ht="18.600000000000001" customHeight="1" x14ac:dyDescent="0.2">
      <c r="B34" s="96" t="s">
        <v>60</v>
      </c>
      <c r="C34" s="231"/>
      <c r="D34" s="97" t="s">
        <v>164</v>
      </c>
      <c r="E34" s="196"/>
      <c r="F34" s="199"/>
      <c r="G34" s="202"/>
      <c r="H34" s="205"/>
      <c r="I34" s="205"/>
      <c r="J34" s="208"/>
      <c r="K34" s="199"/>
      <c r="L34" s="202"/>
      <c r="M34" s="202"/>
      <c r="N34" s="202"/>
      <c r="O34" s="205"/>
      <c r="P34" s="205"/>
      <c r="Q34" s="211"/>
      <c r="R34" s="214"/>
      <c r="S34" s="178"/>
      <c r="T34" s="178"/>
      <c r="U34" s="217"/>
      <c r="V34" s="217"/>
      <c r="W34" s="220"/>
      <c r="X34" s="178"/>
      <c r="Y34" s="181"/>
      <c r="Z34" s="184"/>
      <c r="AA34" s="187"/>
      <c r="AB34" s="190"/>
      <c r="AC34" s="190"/>
    </row>
    <row r="35" spans="2:29" ht="24.95" customHeight="1" x14ac:dyDescent="0.2">
      <c r="B35" s="232" t="s">
        <v>200</v>
      </c>
      <c r="C35" s="222"/>
      <c r="D35" s="222"/>
      <c r="E35" s="223"/>
      <c r="F35" s="101"/>
      <c r="G35" s="90"/>
      <c r="H35" s="90"/>
      <c r="I35" s="102"/>
      <c r="J35" s="103"/>
      <c r="K35" s="104"/>
      <c r="L35" s="105"/>
      <c r="M35" s="105"/>
      <c r="N35" s="105"/>
      <c r="O35" s="102"/>
      <c r="P35" s="102"/>
      <c r="Q35" s="106"/>
      <c r="R35" s="106"/>
      <c r="S35" s="106"/>
      <c r="T35" s="106"/>
      <c r="U35" s="107"/>
      <c r="V35" s="107"/>
      <c r="W35" s="108"/>
      <c r="X35" s="31"/>
      <c r="Y35" s="109"/>
      <c r="Z35" s="31"/>
      <c r="AA35" s="32"/>
      <c r="AB35" s="32"/>
      <c r="AC35" s="32"/>
    </row>
    <row r="36" spans="2:29" ht="24.95" customHeight="1" x14ac:dyDescent="0.2">
      <c r="B36" s="73" t="s">
        <v>108</v>
      </c>
      <c r="C36" s="222" t="s">
        <v>109</v>
      </c>
      <c r="D36" s="222"/>
      <c r="E36" s="223"/>
      <c r="F36" s="110"/>
      <c r="G36" s="92"/>
      <c r="H36" s="92"/>
      <c r="I36" s="111"/>
      <c r="J36" s="112"/>
      <c r="K36" s="113"/>
      <c r="L36" s="114"/>
      <c r="M36" s="114"/>
      <c r="N36" s="114"/>
      <c r="O36" s="111"/>
      <c r="P36" s="111"/>
      <c r="Q36" s="115"/>
      <c r="R36" s="115"/>
      <c r="S36" s="115"/>
      <c r="T36" s="115"/>
      <c r="U36" s="116"/>
      <c r="V36" s="116"/>
      <c r="W36" s="117"/>
      <c r="X36" s="74"/>
      <c r="Y36" s="118"/>
      <c r="Z36" s="74"/>
      <c r="AA36" s="75"/>
      <c r="AB36" s="75"/>
      <c r="AC36" s="75"/>
    </row>
    <row r="37" spans="2:29" ht="24.95" customHeight="1" x14ac:dyDescent="0.2">
      <c r="B37" s="224"/>
      <c r="C37" s="222" t="s">
        <v>59</v>
      </c>
      <c r="D37" s="222"/>
      <c r="E37" s="223"/>
      <c r="F37" s="110"/>
      <c r="G37" s="92"/>
      <c r="H37" s="92"/>
      <c r="I37" s="111"/>
      <c r="J37" s="112"/>
      <c r="K37" s="113"/>
      <c r="L37" s="114"/>
      <c r="M37" s="114"/>
      <c r="N37" s="114"/>
      <c r="O37" s="111"/>
      <c r="P37" s="111"/>
      <c r="Q37" s="115"/>
      <c r="R37" s="115"/>
      <c r="S37" s="115"/>
      <c r="T37" s="115"/>
      <c r="U37" s="116"/>
      <c r="V37" s="116"/>
      <c r="W37" s="117"/>
      <c r="X37" s="74"/>
      <c r="Y37" s="118"/>
      <c r="Z37" s="74"/>
      <c r="AA37" s="75"/>
      <c r="AB37" s="75"/>
      <c r="AC37" s="75"/>
    </row>
    <row r="38" spans="2:29" ht="24.95" customHeight="1" x14ac:dyDescent="0.2">
      <c r="B38" s="225"/>
      <c r="C38" s="222" t="s">
        <v>60</v>
      </c>
      <c r="D38" s="222"/>
      <c r="E38" s="223"/>
      <c r="F38" s="110"/>
      <c r="G38" s="92"/>
      <c r="H38" s="92"/>
      <c r="I38" s="111"/>
      <c r="J38" s="112"/>
      <c r="K38" s="113"/>
      <c r="L38" s="114"/>
      <c r="M38" s="114"/>
      <c r="N38" s="114"/>
      <c r="O38" s="111"/>
      <c r="P38" s="111"/>
      <c r="Q38" s="115"/>
      <c r="R38" s="115"/>
      <c r="S38" s="115"/>
      <c r="T38" s="115"/>
      <c r="U38" s="116"/>
      <c r="V38" s="116"/>
      <c r="W38" s="117"/>
      <c r="X38" s="74"/>
      <c r="Y38" s="118"/>
      <c r="Z38" s="74"/>
      <c r="AA38" s="75"/>
      <c r="AB38" s="75"/>
      <c r="AC38" s="75"/>
    </row>
    <row r="39" spans="2:29" ht="24.95" customHeight="1" x14ac:dyDescent="0.2">
      <c r="B39" s="96" t="s">
        <v>165</v>
      </c>
      <c r="C39" s="229" t="s">
        <v>188</v>
      </c>
      <c r="D39" s="97" t="s">
        <v>166</v>
      </c>
      <c r="E39" s="194" t="s">
        <v>76</v>
      </c>
      <c r="F39" s="197">
        <v>4</v>
      </c>
      <c r="G39" s="200">
        <v>8</v>
      </c>
      <c r="H39" s="203" t="str">
        <f>IF(AND(F39=3,G39=1),"Baja",VLOOKUP(F39*G39/90,'MATRIZ EVALR'!$E$5:$G$29,2,FALSE))</f>
        <v xml:space="preserve">Alta </v>
      </c>
      <c r="I39" s="203" t="str">
        <f>VLOOKUP(F39*G39/90,'MATRIZ EVALR'!$E$5:$G$29,3,FALSE)</f>
        <v>Importante</v>
      </c>
      <c r="J39" s="206" t="str">
        <f>'EFECT CONTROLES'!D27</f>
        <v>El profesional universitario de la OCI, hacia el mes de marzo de cada año, previo al inicio de las labores de auditoria, realiza a los funcionarios que conforman el grupo auditor, reinducción en el procedimiento de Auditoria interna y en las Guías de auditoria y de gestión del riesgo del DAFP. Para esto, se llevan a cabo reuniones donde se revisa el contenido de los documentos mencionados y, simultáneamente, se prepara la construcción, entre todos, de la prueba de auditoria correspondiente a la labor a ejecutar. Lo anterior, con el fin de reforzar el conocimiento y retomar experiencias de evaluaciones realizadas, que conduzcan a mejorar la idoneidad del grupo en el desarrollo de la auditoria; se deja como evidencia, el acta y registro de asistencia respectivos. Para lo anterior, se dispone de: 1. Procedimiento P-GCI-02 Procedimiento de auditoria interna; 2. Instructivo I-GCI-03 Evaluación del Control Interno contable; 3. Prueba de auditoria para contratación.</v>
      </c>
      <c r="K39" s="197">
        <f>'EFECT CONTROLES'!M27</f>
        <v>55</v>
      </c>
      <c r="L39" s="200">
        <f t="shared" ref="L39" si="13">IF(F39=1,1,IF(K39&lt;=54,F39,IF(K39&lt;=84,F39-1,IF(AND(K39&gt;=85,F39=2),F39-1,F39-2))))</f>
        <v>3</v>
      </c>
      <c r="M39" s="200">
        <f t="shared" ref="M39" si="14">IF(G39=1,1,IF(K39&lt;=54,G39,IF(AND(K39&lt;=84,G39=3),G39-2,IF(AND(K39&lt;=84,G39&lt;&gt;3),G39-5,IF(AND(K39&gt;=85,G39=3),G39-2,IF(AND(K39&gt;=85,G39=8),G39-7,IF(AND(K39&gt;=85,G39&lt;&gt;3),G39-10,G39)))))))</f>
        <v>3</v>
      </c>
      <c r="N39" s="200">
        <f t="shared" ref="N39" si="15">L39*M39</f>
        <v>9</v>
      </c>
      <c r="O39" s="203" t="str">
        <f>IF(AND(L39=3,M39=1),"Baja",VLOOKUP(L39*M39/90,'MATRIZ EVALR'!$E$5:$G$29,2,FALSE))</f>
        <v>Moderada</v>
      </c>
      <c r="P39" s="203" t="str">
        <f>VLOOKUP(L39*M39/90,'MATRIZ EVALR'!$E$5:$G$29,3,FALSE)</f>
        <v>Tolerable</v>
      </c>
      <c r="Q39" s="209"/>
      <c r="R39" s="212"/>
      <c r="S39" s="176"/>
      <c r="T39" s="176"/>
      <c r="U39" s="215"/>
      <c r="V39" s="215"/>
      <c r="W39" s="218" t="str">
        <f t="shared" ref="W39" si="16">CONCATENATE(ROUND(((V39-U39)/30),0)," ","mes(es)")</f>
        <v>0 mes(es)</v>
      </c>
      <c r="X39" s="176"/>
      <c r="Y39" s="179" t="e">
        <f t="shared" ref="Y39" si="17">IF((X39/S39)&gt;1,1,X39/S39)</f>
        <v>#DIV/0!</v>
      </c>
      <c r="Z39" s="182"/>
      <c r="AA39" s="185"/>
      <c r="AB39" s="188"/>
      <c r="AC39" s="188"/>
    </row>
    <row r="40" spans="2:29" ht="24.95" customHeight="1" x14ac:dyDescent="0.2">
      <c r="B40" s="96" t="s">
        <v>167</v>
      </c>
      <c r="C40" s="230"/>
      <c r="D40" s="97" t="s">
        <v>168</v>
      </c>
      <c r="E40" s="195"/>
      <c r="F40" s="198"/>
      <c r="G40" s="201"/>
      <c r="H40" s="204"/>
      <c r="I40" s="204"/>
      <c r="J40" s="207"/>
      <c r="K40" s="198"/>
      <c r="L40" s="201"/>
      <c r="M40" s="201"/>
      <c r="N40" s="201"/>
      <c r="O40" s="204"/>
      <c r="P40" s="204"/>
      <c r="Q40" s="210"/>
      <c r="R40" s="213"/>
      <c r="S40" s="177"/>
      <c r="T40" s="177"/>
      <c r="U40" s="216"/>
      <c r="V40" s="216"/>
      <c r="W40" s="219"/>
      <c r="X40" s="177"/>
      <c r="Y40" s="180"/>
      <c r="Z40" s="183"/>
      <c r="AA40" s="186"/>
      <c r="AB40" s="189"/>
      <c r="AC40" s="189"/>
    </row>
    <row r="41" spans="2:29" ht="24.95" customHeight="1" x14ac:dyDescent="0.2">
      <c r="B41" s="96" t="s">
        <v>169</v>
      </c>
      <c r="C41" s="231"/>
      <c r="D41" s="97" t="s">
        <v>170</v>
      </c>
      <c r="E41" s="196"/>
      <c r="F41" s="199"/>
      <c r="G41" s="202"/>
      <c r="H41" s="205"/>
      <c r="I41" s="205"/>
      <c r="J41" s="208"/>
      <c r="K41" s="199"/>
      <c r="L41" s="202"/>
      <c r="M41" s="202"/>
      <c r="N41" s="202"/>
      <c r="O41" s="205"/>
      <c r="P41" s="205"/>
      <c r="Q41" s="211"/>
      <c r="R41" s="214"/>
      <c r="S41" s="178"/>
      <c r="T41" s="178"/>
      <c r="U41" s="217"/>
      <c r="V41" s="217"/>
      <c r="W41" s="220"/>
      <c r="X41" s="178"/>
      <c r="Y41" s="181"/>
      <c r="Z41" s="184"/>
      <c r="AA41" s="187"/>
      <c r="AB41" s="190"/>
      <c r="AC41" s="190"/>
    </row>
    <row r="42" spans="2:29" ht="24.95" customHeight="1" x14ac:dyDescent="0.2">
      <c r="B42" s="96" t="s">
        <v>171</v>
      </c>
      <c r="C42" s="229" t="s">
        <v>187</v>
      </c>
      <c r="D42" s="97" t="s">
        <v>172</v>
      </c>
      <c r="E42" s="194" t="s">
        <v>78</v>
      </c>
      <c r="F42" s="197">
        <v>4</v>
      </c>
      <c r="G42" s="200">
        <v>13</v>
      </c>
      <c r="H42" s="203" t="str">
        <f>IF(AND(F42=3,G42=1),"Baja",VLOOKUP(F42*G42/90,'MATRIZ EVALR'!$E$5:$G$29,2,FALSE))</f>
        <v>Extrema</v>
      </c>
      <c r="I42" s="203" t="str">
        <f>VLOOKUP(F42*G42/90,'MATRIZ EVALR'!$E$5:$G$29,3,FALSE)</f>
        <v>Inaceptable</v>
      </c>
      <c r="J42" s="206" t="str">
        <f>'EFECT CONTROLES'!D30</f>
        <v>El profesional universitario de la OCI, trimestralmente, hace seguimiento en las u.a. a los avances de los Planes de mejoramiento vigentes, para lo cual recopila, registra, consolida y reporta (a los organismos de control y regulacion respectivos) la información suministrada que constituye el insumo para la calificacion que pondera el cumplimiento de cada una de las metas de dichos planes, conforme a los documentos soportes reportados y la información recabada con los funcionarios delegados. Se deja como evidencia, el cuadro consolidado de evaluacion de los avances por u.a. responsable. Para lo anterior, se dispone de: 1. Procedimiento P-GCI-02 Procedimiento de auditoria interna. 
2. Guia auditoria para entidades publicas v.3 (mayo 2018).
En igual sentido, la Oficina de Control Interno debe asesorar a los funcionarios en la proyección de la causa raíz, acciones correctivas, metas y plazos de los Planes de Mejoramiento resultantes de las auditorias, considerando las constantes debilidades presentadas en esta labor, para lo cual el profesional universitario revisa conjuntamente el borrador del Plan de mejoramiento con los funcionarios de la unidad o proceso auditado, con el fin de que la proyección de las variables mencionadas sean pertinentes, prudentes, alcanzables, consistentes, coherentes, cuantificables, medibles, realizables y permanentes, de tal forma que pasen a formar parte del inventario de controles al interior de las actividades de los Procesos auditados y que sirvan para la mitigación de los riesgos.</v>
      </c>
      <c r="K42" s="197">
        <f>'EFECT CONTROLES'!M30</f>
        <v>55</v>
      </c>
      <c r="L42" s="200">
        <f t="shared" ref="L42" si="18">IF(F42=1,1,IF(K42&lt;=54,F42,IF(K42&lt;=84,F42-1,IF(AND(K42&gt;=85,F42=2),F42-1,F42-2))))</f>
        <v>3</v>
      </c>
      <c r="M42" s="200">
        <f t="shared" ref="M42" si="19">IF(G42=1,1,IF(K42&lt;=54,G42,IF(AND(K42&lt;=84,G42=3),G42-2,IF(AND(K42&lt;=84,G42&lt;&gt;3),G42-5,IF(AND(K42&gt;=85,G42=3),G42-2,IF(AND(K42&gt;=85,G42=8),G42-7,IF(AND(K42&gt;=85,G42&lt;&gt;3),G42-10,G42)))))))</f>
        <v>8</v>
      </c>
      <c r="N42" s="200">
        <f t="shared" ref="N42" si="20">L42*M42</f>
        <v>24</v>
      </c>
      <c r="O42" s="203" t="str">
        <f>IF(AND(L42=3,M42=1),"Baja",VLOOKUP(L42*M42/90,'MATRIZ EVALR'!$E$5:$G$29,2,FALSE))</f>
        <v xml:space="preserve">Alta </v>
      </c>
      <c r="P42" s="203" t="str">
        <f>VLOOKUP(L42*M42/90,'MATRIZ EVALR'!$E$5:$G$29,3,FALSE)</f>
        <v>Importante</v>
      </c>
      <c r="Q42" s="209" t="s">
        <v>62</v>
      </c>
      <c r="R42" s="212" t="s">
        <v>207</v>
      </c>
      <c r="S42" s="226">
        <v>1</v>
      </c>
      <c r="T42" s="176" t="s">
        <v>197</v>
      </c>
      <c r="U42" s="215">
        <v>43831</v>
      </c>
      <c r="V42" s="215">
        <v>44196</v>
      </c>
      <c r="W42" s="218" t="str">
        <f t="shared" ref="W42" si="21">CONCATENATE(ROUND(((V42-U42)/30),0)," ","mes(es)")</f>
        <v>12 mes(es)</v>
      </c>
      <c r="X42" s="176"/>
      <c r="Y42" s="179">
        <f t="shared" ref="Y42" si="22">IF((X42/S42)&gt;1,1,X42/S42)</f>
        <v>0</v>
      </c>
      <c r="Z42" s="182"/>
      <c r="AA42" s="185"/>
      <c r="AB42" s="188"/>
      <c r="AC42" s="188"/>
    </row>
    <row r="43" spans="2:29" ht="24.95" customHeight="1" x14ac:dyDescent="0.2">
      <c r="B43" s="96" t="s">
        <v>173</v>
      </c>
      <c r="C43" s="230"/>
      <c r="D43" s="97" t="s">
        <v>174</v>
      </c>
      <c r="E43" s="195"/>
      <c r="F43" s="198"/>
      <c r="G43" s="201"/>
      <c r="H43" s="204"/>
      <c r="I43" s="204"/>
      <c r="J43" s="207"/>
      <c r="K43" s="198"/>
      <c r="L43" s="201"/>
      <c r="M43" s="201"/>
      <c r="N43" s="201"/>
      <c r="O43" s="204"/>
      <c r="P43" s="204"/>
      <c r="Q43" s="210"/>
      <c r="R43" s="213"/>
      <c r="S43" s="227"/>
      <c r="T43" s="177"/>
      <c r="U43" s="216"/>
      <c r="V43" s="216"/>
      <c r="W43" s="219"/>
      <c r="X43" s="177"/>
      <c r="Y43" s="180"/>
      <c r="Z43" s="183"/>
      <c r="AA43" s="186"/>
      <c r="AB43" s="189"/>
      <c r="AC43" s="189"/>
    </row>
    <row r="44" spans="2:29" ht="24.95" customHeight="1" x14ac:dyDescent="0.2">
      <c r="B44" s="96" t="s">
        <v>175</v>
      </c>
      <c r="C44" s="231"/>
      <c r="D44" s="97" t="s">
        <v>176</v>
      </c>
      <c r="E44" s="196"/>
      <c r="F44" s="199"/>
      <c r="G44" s="202"/>
      <c r="H44" s="205"/>
      <c r="I44" s="205"/>
      <c r="J44" s="208"/>
      <c r="K44" s="199"/>
      <c r="L44" s="202"/>
      <c r="M44" s="202"/>
      <c r="N44" s="202"/>
      <c r="O44" s="205"/>
      <c r="P44" s="205"/>
      <c r="Q44" s="211"/>
      <c r="R44" s="214"/>
      <c r="S44" s="228"/>
      <c r="T44" s="178"/>
      <c r="U44" s="217"/>
      <c r="V44" s="217"/>
      <c r="W44" s="220"/>
      <c r="X44" s="178"/>
      <c r="Y44" s="181"/>
      <c r="Z44" s="184"/>
      <c r="AA44" s="187"/>
      <c r="AB44" s="190"/>
      <c r="AC44" s="190"/>
    </row>
    <row r="45" spans="2:29" ht="24.95" customHeight="1" x14ac:dyDescent="0.2">
      <c r="B45" s="221" t="s">
        <v>64</v>
      </c>
      <c r="C45" s="221"/>
      <c r="D45" s="221"/>
      <c r="E45" s="221"/>
      <c r="F45" s="101"/>
      <c r="G45" s="90"/>
      <c r="H45" s="90"/>
      <c r="I45" s="102"/>
      <c r="J45" s="103"/>
      <c r="K45" s="104"/>
      <c r="L45" s="105"/>
      <c r="M45" s="105"/>
      <c r="N45" s="105"/>
      <c r="O45" s="102"/>
      <c r="P45" s="102"/>
      <c r="Q45" s="106"/>
      <c r="R45" s="106"/>
      <c r="S45" s="106"/>
      <c r="T45" s="106"/>
      <c r="U45" s="107"/>
      <c r="V45" s="107"/>
      <c r="W45" s="108"/>
      <c r="X45" s="31"/>
      <c r="Y45" s="109"/>
      <c r="Z45" s="31"/>
      <c r="AA45" s="32"/>
      <c r="AB45" s="32"/>
      <c r="AC45" s="32"/>
    </row>
    <row r="46" spans="2:29" ht="24.95" customHeight="1" x14ac:dyDescent="0.2">
      <c r="B46" s="73" t="s">
        <v>108</v>
      </c>
      <c r="C46" s="222" t="s">
        <v>109</v>
      </c>
      <c r="D46" s="222"/>
      <c r="E46" s="223"/>
      <c r="F46" s="110"/>
      <c r="G46" s="92"/>
      <c r="H46" s="92"/>
      <c r="I46" s="111"/>
      <c r="J46" s="112"/>
      <c r="K46" s="113"/>
      <c r="L46" s="114"/>
      <c r="M46" s="114"/>
      <c r="N46" s="114"/>
      <c r="O46" s="111"/>
      <c r="P46" s="111"/>
      <c r="Q46" s="115"/>
      <c r="R46" s="115"/>
      <c r="S46" s="115"/>
      <c r="T46" s="115"/>
      <c r="U46" s="116"/>
      <c r="V46" s="116"/>
      <c r="W46" s="117"/>
      <c r="X46" s="74"/>
      <c r="Y46" s="118"/>
      <c r="Z46" s="74"/>
      <c r="AA46" s="75"/>
      <c r="AB46" s="75"/>
      <c r="AC46" s="75"/>
    </row>
    <row r="47" spans="2:29" ht="24.95" customHeight="1" x14ac:dyDescent="0.2">
      <c r="B47" s="224"/>
      <c r="C47" s="222" t="s">
        <v>59</v>
      </c>
      <c r="D47" s="222"/>
      <c r="E47" s="223"/>
      <c r="F47" s="110"/>
      <c r="G47" s="92"/>
      <c r="H47" s="92"/>
      <c r="I47" s="111"/>
      <c r="J47" s="112"/>
      <c r="K47" s="113"/>
      <c r="L47" s="114"/>
      <c r="M47" s="114"/>
      <c r="N47" s="114"/>
      <c r="O47" s="111"/>
      <c r="P47" s="111"/>
      <c r="Q47" s="115"/>
      <c r="R47" s="115"/>
      <c r="S47" s="115"/>
      <c r="T47" s="115"/>
      <c r="U47" s="116"/>
      <c r="V47" s="116"/>
      <c r="W47" s="117"/>
      <c r="X47" s="74"/>
      <c r="Y47" s="118"/>
      <c r="Z47" s="74"/>
      <c r="AA47" s="75"/>
      <c r="AB47" s="75"/>
      <c r="AC47" s="75"/>
    </row>
    <row r="48" spans="2:29" ht="24.95" customHeight="1" x14ac:dyDescent="0.2">
      <c r="B48" s="225"/>
      <c r="C48" s="222" t="s">
        <v>60</v>
      </c>
      <c r="D48" s="222"/>
      <c r="E48" s="223"/>
      <c r="F48" s="110"/>
      <c r="G48" s="92"/>
      <c r="H48" s="92"/>
      <c r="I48" s="111"/>
      <c r="J48" s="112"/>
      <c r="K48" s="113"/>
      <c r="L48" s="114"/>
      <c r="M48" s="114"/>
      <c r="N48" s="114"/>
      <c r="O48" s="111"/>
      <c r="P48" s="111"/>
      <c r="Q48" s="115"/>
      <c r="R48" s="115"/>
      <c r="S48" s="115"/>
      <c r="T48" s="115"/>
      <c r="U48" s="116"/>
      <c r="V48" s="116"/>
      <c r="W48" s="117"/>
      <c r="X48" s="74"/>
      <c r="Y48" s="118"/>
      <c r="Z48" s="74"/>
      <c r="AA48" s="75"/>
      <c r="AB48" s="75"/>
      <c r="AC48" s="75"/>
    </row>
    <row r="49" spans="2:29" ht="24.95" customHeight="1" x14ac:dyDescent="0.2">
      <c r="B49" s="96" t="s">
        <v>57</v>
      </c>
      <c r="C49" s="191" t="s">
        <v>65</v>
      </c>
      <c r="D49" s="97" t="s">
        <v>57</v>
      </c>
      <c r="E49" s="194"/>
      <c r="F49" s="197"/>
      <c r="G49" s="200"/>
      <c r="H49" s="203" t="e">
        <f>IF(AND(F49=3,G49=1),"Baja",VLOOKUP(F49*G49/90,'MATRIZ EVALR'!$E$5:$G$29,2,FALSE))</f>
        <v>#N/A</v>
      </c>
      <c r="I49" s="203" t="e">
        <f>VLOOKUP(F49*G49/90,'MATRIZ EVALR'!$E$5:$G$29,3,FALSE)</f>
        <v>#N/A</v>
      </c>
      <c r="J49" s="206">
        <f>'EFECT CONTROLES'!D34</f>
        <v>0</v>
      </c>
      <c r="K49" s="197">
        <f>'EFECT CONTROLES'!M34</f>
        <v>0</v>
      </c>
      <c r="L49" s="200">
        <f t="shared" ref="L49" si="23">IF(F49=1,1,IF(K49&lt;=54,F49,IF(K49&lt;=84,F49-1,IF(AND(K49&gt;=85,F49=2),F49-1,F49-2))))</f>
        <v>0</v>
      </c>
      <c r="M49" s="200">
        <f t="shared" ref="M49" si="24">IF(G49=1,1,IF(K49&lt;=54,G49,IF(AND(K49&lt;=84,G49=3),G49-2,IF(AND(K49&lt;=84,G49&lt;&gt;3),G49-5,IF(AND(K49&gt;=85,G49=3),G49-2,IF(AND(K49&gt;=85,G49=8),G49-7,IF(AND(K49&gt;=85,G49&lt;&gt;3),G49-10,G49)))))))</f>
        <v>0</v>
      </c>
      <c r="N49" s="200">
        <f t="shared" ref="N49" si="25">L49*M49</f>
        <v>0</v>
      </c>
      <c r="O49" s="203" t="e">
        <f>IF(AND(L49=3,M49=1),"Baja",VLOOKUP(L49*M49/90,'MATRIZ EVALR'!$E$5:$G$29,2,FALSE))</f>
        <v>#N/A</v>
      </c>
      <c r="P49" s="203" t="e">
        <f>VLOOKUP(L49*M49/90,'MATRIZ EVALR'!$E$5:$G$29,3,FALSE)</f>
        <v>#N/A</v>
      </c>
      <c r="Q49" s="209"/>
      <c r="R49" s="212"/>
      <c r="S49" s="176"/>
      <c r="T49" s="176"/>
      <c r="U49" s="215"/>
      <c r="V49" s="215"/>
      <c r="W49" s="218" t="str">
        <f t="shared" ref="W49" si="26">CONCATENATE(ROUND(((V49-U49)/30),0)," ","mes(es)")</f>
        <v>0 mes(es)</v>
      </c>
      <c r="X49" s="176"/>
      <c r="Y49" s="179" t="e">
        <f t="shared" ref="Y49" si="27">IF((X49/S49)&gt;1,1,X49/S49)</f>
        <v>#DIV/0!</v>
      </c>
      <c r="Z49" s="182"/>
      <c r="AA49" s="185"/>
      <c r="AB49" s="188"/>
      <c r="AC49" s="188"/>
    </row>
    <row r="50" spans="2:29" ht="24.95" customHeight="1" x14ac:dyDescent="0.2">
      <c r="B50" s="96" t="s">
        <v>61</v>
      </c>
      <c r="C50" s="192"/>
      <c r="D50" s="97" t="s">
        <v>61</v>
      </c>
      <c r="E50" s="195"/>
      <c r="F50" s="198"/>
      <c r="G50" s="201"/>
      <c r="H50" s="204"/>
      <c r="I50" s="204"/>
      <c r="J50" s="207"/>
      <c r="K50" s="198"/>
      <c r="L50" s="201"/>
      <c r="M50" s="201"/>
      <c r="N50" s="201"/>
      <c r="O50" s="204"/>
      <c r="P50" s="204"/>
      <c r="Q50" s="210"/>
      <c r="R50" s="213"/>
      <c r="S50" s="177"/>
      <c r="T50" s="177"/>
      <c r="U50" s="216"/>
      <c r="V50" s="216"/>
      <c r="W50" s="219"/>
      <c r="X50" s="177"/>
      <c r="Y50" s="180"/>
      <c r="Z50" s="183"/>
      <c r="AA50" s="186"/>
      <c r="AB50" s="189"/>
      <c r="AC50" s="189"/>
    </row>
    <row r="51" spans="2:29" ht="24.95" customHeight="1" x14ac:dyDescent="0.2">
      <c r="B51" s="96" t="s">
        <v>60</v>
      </c>
      <c r="C51" s="193"/>
      <c r="D51" s="97" t="s">
        <v>63</v>
      </c>
      <c r="E51" s="196"/>
      <c r="F51" s="199"/>
      <c r="G51" s="202"/>
      <c r="H51" s="205"/>
      <c r="I51" s="205"/>
      <c r="J51" s="208"/>
      <c r="K51" s="199"/>
      <c r="L51" s="202"/>
      <c r="M51" s="202"/>
      <c r="N51" s="202"/>
      <c r="O51" s="205"/>
      <c r="P51" s="205"/>
      <c r="Q51" s="211"/>
      <c r="R51" s="214"/>
      <c r="S51" s="178"/>
      <c r="T51" s="178"/>
      <c r="U51" s="217"/>
      <c r="V51" s="217"/>
      <c r="W51" s="220"/>
      <c r="X51" s="178"/>
      <c r="Y51" s="181"/>
      <c r="Z51" s="184"/>
      <c r="AA51" s="187"/>
      <c r="AB51" s="190"/>
      <c r="AC51" s="190"/>
    </row>
    <row r="52" spans="2:29" ht="24.95" customHeight="1" x14ac:dyDescent="0.2">
      <c r="B52" s="96" t="s">
        <v>57</v>
      </c>
      <c r="C52" s="191" t="s">
        <v>66</v>
      </c>
      <c r="D52" s="97" t="s">
        <v>57</v>
      </c>
      <c r="E52" s="194"/>
      <c r="F52" s="197"/>
      <c r="G52" s="200"/>
      <c r="H52" s="203" t="e">
        <f>IF(AND(F52=3,G52=1),"Baja",VLOOKUP(F52*G52/90,'MATRIZ EVALR'!$E$5:$G$29,2,FALSE))</f>
        <v>#N/A</v>
      </c>
      <c r="I52" s="203" t="e">
        <f>VLOOKUP(F52*G52/90,'MATRIZ EVALR'!$E$5:$G$29,3,FALSE)</f>
        <v>#N/A</v>
      </c>
      <c r="J52" s="206">
        <f>'EFECT CONTROLES'!D37</f>
        <v>0</v>
      </c>
      <c r="K52" s="197">
        <f>'EFECT CONTROLES'!M37</f>
        <v>0</v>
      </c>
      <c r="L52" s="200">
        <f t="shared" ref="L52" si="28">IF(F52=1,1,IF(K52&lt;=54,F52,IF(K52&lt;=84,F52-1,IF(AND(K52&gt;=85,F52=2),F52-1,F52-2))))</f>
        <v>0</v>
      </c>
      <c r="M52" s="200">
        <f t="shared" ref="M52" si="29">IF(G52=1,1,IF(K52&lt;=54,G52,IF(AND(K52&lt;=84,G52=3),G52-2,IF(AND(K52&lt;=84,G52&lt;&gt;3),G52-5,IF(AND(K52&gt;=85,G52=3),G52-2,IF(AND(K52&gt;=85,G52=8),G52-7,IF(AND(K52&gt;=85,G52&lt;&gt;3),G52-10,G52)))))))</f>
        <v>0</v>
      </c>
      <c r="N52" s="200">
        <f t="shared" ref="N52" si="30">L52*M52</f>
        <v>0</v>
      </c>
      <c r="O52" s="203" t="e">
        <f>IF(AND(L52=3,M52=1),"Baja",VLOOKUP(L52*M52/90,'MATRIZ EVALR'!$E$5:$G$29,2,FALSE))</f>
        <v>#N/A</v>
      </c>
      <c r="P52" s="203" t="e">
        <f>VLOOKUP(L52*M52/90,'MATRIZ EVALR'!$E$5:$G$29,3,FALSE)</f>
        <v>#N/A</v>
      </c>
      <c r="Q52" s="209"/>
      <c r="R52" s="212"/>
      <c r="S52" s="176"/>
      <c r="T52" s="176"/>
      <c r="U52" s="215"/>
      <c r="V52" s="215"/>
      <c r="W52" s="218" t="str">
        <f t="shared" ref="W52" si="31">CONCATENATE(ROUND(((V52-U52)/30),0)," ","mes(es)")</f>
        <v>0 mes(es)</v>
      </c>
      <c r="X52" s="176"/>
      <c r="Y52" s="179" t="e">
        <f t="shared" ref="Y52" si="32">IF((X52/S52)&gt;1,1,X52/S52)</f>
        <v>#DIV/0!</v>
      </c>
      <c r="Z52" s="182"/>
      <c r="AA52" s="185"/>
      <c r="AB52" s="188"/>
      <c r="AC52" s="188"/>
    </row>
    <row r="53" spans="2:29" ht="24.95" customHeight="1" x14ac:dyDescent="0.2">
      <c r="B53" s="96" t="s">
        <v>61</v>
      </c>
      <c r="C53" s="192"/>
      <c r="D53" s="97" t="s">
        <v>61</v>
      </c>
      <c r="E53" s="195"/>
      <c r="F53" s="198"/>
      <c r="G53" s="201"/>
      <c r="H53" s="204"/>
      <c r="I53" s="204"/>
      <c r="J53" s="207"/>
      <c r="K53" s="198"/>
      <c r="L53" s="201"/>
      <c r="M53" s="201"/>
      <c r="N53" s="201"/>
      <c r="O53" s="204"/>
      <c r="P53" s="204"/>
      <c r="Q53" s="210"/>
      <c r="R53" s="213"/>
      <c r="S53" s="177"/>
      <c r="T53" s="177"/>
      <c r="U53" s="216"/>
      <c r="V53" s="216"/>
      <c r="W53" s="219"/>
      <c r="X53" s="177"/>
      <c r="Y53" s="180"/>
      <c r="Z53" s="183"/>
      <c r="AA53" s="186"/>
      <c r="AB53" s="189"/>
      <c r="AC53" s="189"/>
    </row>
    <row r="54" spans="2:29" ht="24.95" customHeight="1" x14ac:dyDescent="0.2">
      <c r="B54" s="96" t="s">
        <v>60</v>
      </c>
      <c r="C54" s="193"/>
      <c r="D54" s="97" t="s">
        <v>60</v>
      </c>
      <c r="E54" s="196"/>
      <c r="F54" s="199"/>
      <c r="G54" s="202"/>
      <c r="H54" s="205"/>
      <c r="I54" s="205"/>
      <c r="J54" s="208"/>
      <c r="K54" s="199"/>
      <c r="L54" s="202"/>
      <c r="M54" s="202"/>
      <c r="N54" s="202"/>
      <c r="O54" s="205"/>
      <c r="P54" s="205"/>
      <c r="Q54" s="211"/>
      <c r="R54" s="214"/>
      <c r="S54" s="178"/>
      <c r="T54" s="178"/>
      <c r="U54" s="217"/>
      <c r="V54" s="217"/>
      <c r="W54" s="220"/>
      <c r="X54" s="178"/>
      <c r="Y54" s="181"/>
      <c r="Z54" s="184"/>
      <c r="AA54" s="187"/>
      <c r="AB54" s="190"/>
      <c r="AC54" s="190"/>
    </row>
    <row r="55" spans="2:29" ht="24.95" customHeight="1" x14ac:dyDescent="0.2">
      <c r="B55" s="221" t="s">
        <v>110</v>
      </c>
      <c r="C55" s="221"/>
      <c r="D55" s="221"/>
      <c r="E55" s="221"/>
      <c r="F55" s="101"/>
      <c r="G55" s="90"/>
      <c r="H55" s="90"/>
      <c r="I55" s="102"/>
      <c r="J55" s="103"/>
      <c r="K55" s="104"/>
      <c r="L55" s="105"/>
      <c r="M55" s="105"/>
      <c r="N55" s="105"/>
      <c r="O55" s="102"/>
      <c r="P55" s="102"/>
      <c r="Q55" s="106"/>
      <c r="R55" s="106"/>
      <c r="S55" s="106"/>
      <c r="T55" s="106"/>
      <c r="U55" s="107"/>
      <c r="V55" s="107"/>
      <c r="W55" s="108"/>
      <c r="X55" s="31"/>
      <c r="Y55" s="109"/>
      <c r="Z55" s="31"/>
      <c r="AA55" s="32"/>
      <c r="AB55" s="32"/>
      <c r="AC55" s="32"/>
    </row>
    <row r="56" spans="2:29" ht="24.95" customHeight="1" x14ac:dyDescent="0.2">
      <c r="B56" s="73" t="s">
        <v>108</v>
      </c>
      <c r="C56" s="222" t="s">
        <v>109</v>
      </c>
      <c r="D56" s="222"/>
      <c r="E56" s="223"/>
      <c r="F56" s="110"/>
      <c r="G56" s="92"/>
      <c r="H56" s="92"/>
      <c r="I56" s="111"/>
      <c r="J56" s="112"/>
      <c r="K56" s="113"/>
      <c r="L56" s="114"/>
      <c r="M56" s="114"/>
      <c r="N56" s="114"/>
      <c r="O56" s="111"/>
      <c r="P56" s="111"/>
      <c r="Q56" s="115"/>
      <c r="R56" s="115"/>
      <c r="S56" s="115"/>
      <c r="T56" s="115"/>
      <c r="U56" s="116"/>
      <c r="V56" s="116"/>
      <c r="W56" s="117"/>
      <c r="X56" s="74"/>
      <c r="Y56" s="118"/>
      <c r="Z56" s="74"/>
      <c r="AA56" s="75"/>
      <c r="AB56" s="75"/>
      <c r="AC56" s="75"/>
    </row>
    <row r="57" spans="2:29" ht="24.95" customHeight="1" x14ac:dyDescent="0.2">
      <c r="B57" s="224"/>
      <c r="C57" s="222" t="s">
        <v>59</v>
      </c>
      <c r="D57" s="222"/>
      <c r="E57" s="223"/>
      <c r="F57" s="110"/>
      <c r="G57" s="92"/>
      <c r="H57" s="92"/>
      <c r="I57" s="111"/>
      <c r="J57" s="112"/>
      <c r="K57" s="113"/>
      <c r="L57" s="114"/>
      <c r="M57" s="114"/>
      <c r="N57" s="114"/>
      <c r="O57" s="111"/>
      <c r="P57" s="111"/>
      <c r="Q57" s="115"/>
      <c r="R57" s="115"/>
      <c r="S57" s="115"/>
      <c r="T57" s="115"/>
      <c r="U57" s="116"/>
      <c r="V57" s="116"/>
      <c r="W57" s="117"/>
      <c r="X57" s="74"/>
      <c r="Y57" s="118"/>
      <c r="Z57" s="74"/>
      <c r="AA57" s="75"/>
      <c r="AB57" s="75"/>
      <c r="AC57" s="75"/>
    </row>
    <row r="58" spans="2:29" ht="24.95" customHeight="1" x14ac:dyDescent="0.2">
      <c r="B58" s="225"/>
      <c r="C58" s="222" t="s">
        <v>60</v>
      </c>
      <c r="D58" s="222"/>
      <c r="E58" s="223"/>
      <c r="F58" s="110"/>
      <c r="G58" s="92"/>
      <c r="H58" s="92"/>
      <c r="I58" s="111"/>
      <c r="J58" s="112"/>
      <c r="K58" s="113"/>
      <c r="L58" s="114"/>
      <c r="M58" s="114"/>
      <c r="N58" s="114"/>
      <c r="O58" s="111"/>
      <c r="P58" s="111"/>
      <c r="Q58" s="115"/>
      <c r="R58" s="115"/>
      <c r="S58" s="115"/>
      <c r="T58" s="115"/>
      <c r="U58" s="116"/>
      <c r="V58" s="116"/>
      <c r="W58" s="117"/>
      <c r="X58" s="74"/>
      <c r="Y58" s="118"/>
      <c r="Z58" s="74"/>
      <c r="AA58" s="75"/>
      <c r="AB58" s="75"/>
      <c r="AC58" s="75"/>
    </row>
    <row r="59" spans="2:29" ht="24.95" customHeight="1" x14ac:dyDescent="0.2">
      <c r="B59" s="96" t="s">
        <v>57</v>
      </c>
      <c r="C59" s="191" t="s">
        <v>111</v>
      </c>
      <c r="D59" s="97" t="s">
        <v>57</v>
      </c>
      <c r="E59" s="194"/>
      <c r="F59" s="197"/>
      <c r="G59" s="200"/>
      <c r="H59" s="203" t="e">
        <f>IF(AND(F59=3,G59=1),"Baja",VLOOKUP(F59*G59/90,'MATRIZ EVALR'!$E$5:$G$29,2,FALSE))</f>
        <v>#N/A</v>
      </c>
      <c r="I59" s="203" t="e">
        <f>VLOOKUP(F59*G59/90,'MATRIZ EVALR'!$E$5:$G$29,3,FALSE)</f>
        <v>#N/A</v>
      </c>
      <c r="J59" s="206">
        <f>'EFECT CONTROLES'!D41</f>
        <v>0</v>
      </c>
      <c r="K59" s="197">
        <f>'EFECT CONTROLES'!M41</f>
        <v>0</v>
      </c>
      <c r="L59" s="200">
        <f t="shared" ref="L59" si="33">IF(F59=1,1,IF(K59&lt;=54,F59,IF(K59&lt;=84,F59-1,IF(AND(K59&gt;=85,F59=2),F59-1,F59-2))))</f>
        <v>0</v>
      </c>
      <c r="M59" s="200">
        <f t="shared" ref="M59" si="34">IF(G59=1,1,IF(K59&lt;=54,G59,IF(AND(K59&lt;=84,G59=3),G59-2,IF(AND(K59&lt;=84,G59&lt;&gt;3),G59-5,IF(AND(K59&gt;=85,G59=3),G59-2,IF(AND(K59&gt;=85,G59=8),G59-7,IF(AND(K59&gt;=85,G59&lt;&gt;3),G59-10,G59)))))))</f>
        <v>0</v>
      </c>
      <c r="N59" s="200">
        <f t="shared" ref="N59" si="35">L59*M59</f>
        <v>0</v>
      </c>
      <c r="O59" s="203" t="e">
        <f>IF(AND(L59=3,M59=1),"Baja",VLOOKUP(L59*M59/90,'MATRIZ EVALR'!$E$5:$G$29,2,FALSE))</f>
        <v>#N/A</v>
      </c>
      <c r="P59" s="203" t="e">
        <f>VLOOKUP(L59*M59/90,'MATRIZ EVALR'!$E$5:$G$29,3,FALSE)</f>
        <v>#N/A</v>
      </c>
      <c r="Q59" s="209"/>
      <c r="R59" s="212"/>
      <c r="S59" s="176"/>
      <c r="T59" s="176"/>
      <c r="U59" s="215"/>
      <c r="V59" s="215"/>
      <c r="W59" s="218" t="str">
        <f t="shared" ref="W59" si="36">CONCATENATE(ROUND(((V59-U59)/30),0)," ","mes(es)")</f>
        <v>0 mes(es)</v>
      </c>
      <c r="X59" s="176"/>
      <c r="Y59" s="179" t="e">
        <f t="shared" ref="Y59" si="37">IF((X59/S59)&gt;1,1,X59/S59)</f>
        <v>#DIV/0!</v>
      </c>
      <c r="Z59" s="182"/>
      <c r="AA59" s="185"/>
      <c r="AB59" s="188"/>
      <c r="AC59" s="188"/>
    </row>
    <row r="60" spans="2:29" ht="24.95" customHeight="1" x14ac:dyDescent="0.2">
      <c r="B60" s="96" t="s">
        <v>61</v>
      </c>
      <c r="C60" s="192"/>
      <c r="D60" s="97" t="s">
        <v>61</v>
      </c>
      <c r="E60" s="195"/>
      <c r="F60" s="198"/>
      <c r="G60" s="201"/>
      <c r="H60" s="204"/>
      <c r="I60" s="204"/>
      <c r="J60" s="207"/>
      <c r="K60" s="198"/>
      <c r="L60" s="201"/>
      <c r="M60" s="201"/>
      <c r="N60" s="201"/>
      <c r="O60" s="204"/>
      <c r="P60" s="204"/>
      <c r="Q60" s="210"/>
      <c r="R60" s="213"/>
      <c r="S60" s="177"/>
      <c r="T60" s="177"/>
      <c r="U60" s="216"/>
      <c r="V60" s="216"/>
      <c r="W60" s="219"/>
      <c r="X60" s="177"/>
      <c r="Y60" s="180"/>
      <c r="Z60" s="183"/>
      <c r="AA60" s="186"/>
      <c r="AB60" s="189"/>
      <c r="AC60" s="189"/>
    </row>
    <row r="61" spans="2:29" ht="24.95" customHeight="1" x14ac:dyDescent="0.2">
      <c r="B61" s="96" t="s">
        <v>60</v>
      </c>
      <c r="C61" s="193"/>
      <c r="D61" s="97" t="s">
        <v>63</v>
      </c>
      <c r="E61" s="196"/>
      <c r="F61" s="199"/>
      <c r="G61" s="202"/>
      <c r="H61" s="205"/>
      <c r="I61" s="205"/>
      <c r="J61" s="208"/>
      <c r="K61" s="199"/>
      <c r="L61" s="202"/>
      <c r="M61" s="202"/>
      <c r="N61" s="202"/>
      <c r="O61" s="205"/>
      <c r="P61" s="205"/>
      <c r="Q61" s="211"/>
      <c r="R61" s="214"/>
      <c r="S61" s="178"/>
      <c r="T61" s="178"/>
      <c r="U61" s="217"/>
      <c r="V61" s="217"/>
      <c r="W61" s="220"/>
      <c r="X61" s="178"/>
      <c r="Y61" s="181"/>
      <c r="Z61" s="184"/>
      <c r="AA61" s="187"/>
      <c r="AB61" s="190"/>
      <c r="AC61" s="190"/>
    </row>
    <row r="62" spans="2:29" ht="24.95" customHeight="1" x14ac:dyDescent="0.2">
      <c r="B62" s="96" t="s">
        <v>57</v>
      </c>
      <c r="C62" s="191" t="s">
        <v>112</v>
      </c>
      <c r="D62" s="97" t="s">
        <v>57</v>
      </c>
      <c r="E62" s="194"/>
      <c r="F62" s="197"/>
      <c r="G62" s="200"/>
      <c r="H62" s="203" t="e">
        <f>IF(AND(F62=3,G62=1),"Baja",VLOOKUP(F62*G62/90,'MATRIZ EVALR'!$E$5:$G$29,2,FALSE))</f>
        <v>#N/A</v>
      </c>
      <c r="I62" s="203" t="e">
        <f>VLOOKUP(F62*G62/90,'MATRIZ EVALR'!$E$5:$G$29,3,FALSE)</f>
        <v>#N/A</v>
      </c>
      <c r="J62" s="206">
        <f>'EFECT CONTROLES'!D44</f>
        <v>0</v>
      </c>
      <c r="K62" s="197">
        <f>'EFECT CONTROLES'!M44</f>
        <v>0</v>
      </c>
      <c r="L62" s="200">
        <f t="shared" ref="L62" si="38">IF(F62=1,1,IF(K62&lt;=54,F62,IF(K62&lt;=84,F62-1,IF(AND(K62&gt;=85,F62=2),F62-1,F62-2))))</f>
        <v>0</v>
      </c>
      <c r="M62" s="200">
        <f t="shared" ref="M62" si="39">IF(G62=1,1,IF(K62&lt;=54,G62,IF(AND(K62&lt;=84,G62=3),G62-2,IF(AND(K62&lt;=84,G62&lt;&gt;3),G62-5,IF(AND(K62&gt;=85,G62=3),G62-2,IF(AND(K62&gt;=85,G62=8),G62-7,IF(AND(K62&gt;=85,G62&lt;&gt;3),G62-10,G62)))))))</f>
        <v>0</v>
      </c>
      <c r="N62" s="200">
        <f t="shared" ref="N62" si="40">L62*M62</f>
        <v>0</v>
      </c>
      <c r="O62" s="203" t="e">
        <f>IF(AND(L62=3,M62=1),"Baja",VLOOKUP(L62*M62/90,'MATRIZ EVALR'!$E$5:$G$29,2,FALSE))</f>
        <v>#N/A</v>
      </c>
      <c r="P62" s="203" t="e">
        <f>VLOOKUP(L62*M62/90,'MATRIZ EVALR'!$E$5:$G$29,3,FALSE)</f>
        <v>#N/A</v>
      </c>
      <c r="Q62" s="209"/>
      <c r="R62" s="212"/>
      <c r="S62" s="176"/>
      <c r="T62" s="176"/>
      <c r="U62" s="215"/>
      <c r="V62" s="215"/>
      <c r="W62" s="218" t="str">
        <f t="shared" ref="W62" si="41">CONCATENATE(ROUND(((V62-U62)/30),0)," ","mes(es)")</f>
        <v>0 mes(es)</v>
      </c>
      <c r="X62" s="176"/>
      <c r="Y62" s="179" t="e">
        <f t="shared" ref="Y62" si="42">IF((X62/S62)&gt;1,1,X62/S62)</f>
        <v>#DIV/0!</v>
      </c>
      <c r="Z62" s="182"/>
      <c r="AA62" s="185"/>
      <c r="AB62" s="188"/>
      <c r="AC62" s="188"/>
    </row>
    <row r="63" spans="2:29" ht="24.95" customHeight="1" x14ac:dyDescent="0.2">
      <c r="B63" s="96" t="s">
        <v>61</v>
      </c>
      <c r="C63" s="192"/>
      <c r="D63" s="97" t="s">
        <v>61</v>
      </c>
      <c r="E63" s="195"/>
      <c r="F63" s="198"/>
      <c r="G63" s="201"/>
      <c r="H63" s="204"/>
      <c r="I63" s="204"/>
      <c r="J63" s="207"/>
      <c r="K63" s="198"/>
      <c r="L63" s="201"/>
      <c r="M63" s="201"/>
      <c r="N63" s="201"/>
      <c r="O63" s="204"/>
      <c r="P63" s="204"/>
      <c r="Q63" s="210"/>
      <c r="R63" s="213"/>
      <c r="S63" s="177"/>
      <c r="T63" s="177"/>
      <c r="U63" s="216"/>
      <c r="V63" s="216"/>
      <c r="W63" s="219"/>
      <c r="X63" s="177"/>
      <c r="Y63" s="180"/>
      <c r="Z63" s="183"/>
      <c r="AA63" s="186"/>
      <c r="AB63" s="189"/>
      <c r="AC63" s="189"/>
    </row>
    <row r="64" spans="2:29" ht="24.95" customHeight="1" x14ac:dyDescent="0.2">
      <c r="B64" s="96" t="s">
        <v>60</v>
      </c>
      <c r="C64" s="193"/>
      <c r="D64" s="97" t="s">
        <v>60</v>
      </c>
      <c r="E64" s="196"/>
      <c r="F64" s="199"/>
      <c r="G64" s="202"/>
      <c r="H64" s="205"/>
      <c r="I64" s="205"/>
      <c r="J64" s="208"/>
      <c r="K64" s="199"/>
      <c r="L64" s="202"/>
      <c r="M64" s="202"/>
      <c r="N64" s="202"/>
      <c r="O64" s="205"/>
      <c r="P64" s="205"/>
      <c r="Q64" s="211"/>
      <c r="R64" s="214"/>
      <c r="S64" s="178"/>
      <c r="T64" s="178"/>
      <c r="U64" s="217"/>
      <c r="V64" s="217"/>
      <c r="W64" s="220"/>
      <c r="X64" s="178"/>
      <c r="Y64" s="181"/>
      <c r="Z64" s="184"/>
      <c r="AA64" s="187"/>
      <c r="AB64" s="190"/>
      <c r="AC64" s="190"/>
    </row>
    <row r="65" spans="2:29" ht="24.95" customHeight="1" x14ac:dyDescent="0.2">
      <c r="B65" s="221" t="s">
        <v>113</v>
      </c>
      <c r="C65" s="221"/>
      <c r="D65" s="221"/>
      <c r="E65" s="221"/>
      <c r="F65" s="101"/>
      <c r="G65" s="90"/>
      <c r="H65" s="90"/>
      <c r="I65" s="102"/>
      <c r="J65" s="103"/>
      <c r="K65" s="104"/>
      <c r="L65" s="105"/>
      <c r="M65" s="105"/>
      <c r="N65" s="105"/>
      <c r="O65" s="102"/>
      <c r="P65" s="102"/>
      <c r="Q65" s="106"/>
      <c r="R65" s="106"/>
      <c r="S65" s="106"/>
      <c r="T65" s="106"/>
      <c r="U65" s="107"/>
      <c r="V65" s="107"/>
      <c r="W65" s="108"/>
      <c r="X65" s="31"/>
      <c r="Y65" s="109"/>
      <c r="Z65" s="31"/>
      <c r="AA65" s="32"/>
      <c r="AB65" s="32"/>
      <c r="AC65" s="32"/>
    </row>
    <row r="66" spans="2:29" ht="24.95" customHeight="1" x14ac:dyDescent="0.2">
      <c r="B66" s="73" t="s">
        <v>108</v>
      </c>
      <c r="C66" s="222" t="s">
        <v>109</v>
      </c>
      <c r="D66" s="222"/>
      <c r="E66" s="223"/>
      <c r="F66" s="110"/>
      <c r="G66" s="92"/>
      <c r="H66" s="92"/>
      <c r="I66" s="111"/>
      <c r="J66" s="112"/>
      <c r="K66" s="113"/>
      <c r="L66" s="114"/>
      <c r="M66" s="114"/>
      <c r="N66" s="114"/>
      <c r="O66" s="111"/>
      <c r="P66" s="111"/>
      <c r="Q66" s="115"/>
      <c r="R66" s="115"/>
      <c r="S66" s="115"/>
      <c r="T66" s="115"/>
      <c r="U66" s="116"/>
      <c r="V66" s="116"/>
      <c r="W66" s="117"/>
      <c r="X66" s="74"/>
      <c r="Y66" s="118"/>
      <c r="Z66" s="74"/>
      <c r="AA66" s="75"/>
      <c r="AB66" s="75"/>
      <c r="AC66" s="75"/>
    </row>
    <row r="67" spans="2:29" ht="24.95" customHeight="1" x14ac:dyDescent="0.2">
      <c r="B67" s="224"/>
      <c r="C67" s="222" t="s">
        <v>59</v>
      </c>
      <c r="D67" s="222"/>
      <c r="E67" s="223"/>
      <c r="F67" s="110"/>
      <c r="G67" s="92"/>
      <c r="H67" s="92"/>
      <c r="I67" s="111"/>
      <c r="J67" s="112"/>
      <c r="K67" s="113"/>
      <c r="L67" s="114"/>
      <c r="M67" s="114"/>
      <c r="N67" s="114"/>
      <c r="O67" s="111"/>
      <c r="P67" s="111"/>
      <c r="Q67" s="115"/>
      <c r="R67" s="115"/>
      <c r="S67" s="115"/>
      <c r="T67" s="115"/>
      <c r="U67" s="116"/>
      <c r="V67" s="116"/>
      <c r="W67" s="117"/>
      <c r="X67" s="74"/>
      <c r="Y67" s="118"/>
      <c r="Z67" s="74"/>
      <c r="AA67" s="75"/>
      <c r="AB67" s="75"/>
      <c r="AC67" s="75"/>
    </row>
    <row r="68" spans="2:29" ht="24.95" customHeight="1" x14ac:dyDescent="0.2">
      <c r="B68" s="225"/>
      <c r="C68" s="222" t="s">
        <v>60</v>
      </c>
      <c r="D68" s="222"/>
      <c r="E68" s="223"/>
      <c r="F68" s="110"/>
      <c r="G68" s="92"/>
      <c r="H68" s="92"/>
      <c r="I68" s="111"/>
      <c r="J68" s="112"/>
      <c r="K68" s="113"/>
      <c r="L68" s="114"/>
      <c r="M68" s="114"/>
      <c r="N68" s="114"/>
      <c r="O68" s="111"/>
      <c r="P68" s="111"/>
      <c r="Q68" s="115"/>
      <c r="R68" s="115"/>
      <c r="S68" s="115"/>
      <c r="T68" s="115"/>
      <c r="U68" s="116"/>
      <c r="V68" s="116"/>
      <c r="W68" s="117"/>
      <c r="X68" s="74"/>
      <c r="Y68" s="118"/>
      <c r="Z68" s="74"/>
      <c r="AA68" s="75"/>
      <c r="AB68" s="75"/>
      <c r="AC68" s="75"/>
    </row>
    <row r="69" spans="2:29" ht="24.95" customHeight="1" x14ac:dyDescent="0.2">
      <c r="B69" s="96" t="s">
        <v>57</v>
      </c>
      <c r="C69" s="191" t="s">
        <v>114</v>
      </c>
      <c r="D69" s="97" t="s">
        <v>57</v>
      </c>
      <c r="E69" s="194"/>
      <c r="F69" s="197"/>
      <c r="G69" s="200"/>
      <c r="H69" s="203" t="e">
        <f>IF(AND(F69=3,G69=1),"Baja",VLOOKUP(F69*G69/90,'MATRIZ EVALR'!$E$5:$G$29,2,FALSE))</f>
        <v>#N/A</v>
      </c>
      <c r="I69" s="203" t="e">
        <f>VLOOKUP(F69*G69/90,'MATRIZ EVALR'!$E$5:$G$29,3,FALSE)</f>
        <v>#N/A</v>
      </c>
      <c r="J69" s="206">
        <f>'EFECT CONTROLES'!D48</f>
        <v>0</v>
      </c>
      <c r="K69" s="197">
        <f>'EFECT CONTROLES'!M48</f>
        <v>0</v>
      </c>
      <c r="L69" s="200">
        <f t="shared" ref="L69" si="43">IF(F69=1,1,IF(K69&lt;=54,F69,IF(K69&lt;=84,F69-1,IF(AND(K69&gt;=85,F69=2),F69-1,F69-2))))</f>
        <v>0</v>
      </c>
      <c r="M69" s="200">
        <f t="shared" ref="M69" si="44">IF(G69=1,1,IF(K69&lt;=54,G69,IF(AND(K69&lt;=84,G69=3),G69-2,IF(AND(K69&lt;=84,G69&lt;&gt;3),G69-5,IF(AND(K69&gt;=85,G69=3),G69-2,IF(AND(K69&gt;=85,G69=8),G69-7,IF(AND(K69&gt;=85,G69&lt;&gt;3),G69-10,G69)))))))</f>
        <v>0</v>
      </c>
      <c r="N69" s="200">
        <f t="shared" ref="N69" si="45">L69*M69</f>
        <v>0</v>
      </c>
      <c r="O69" s="203" t="e">
        <f>IF(AND(L69=3,M69=1),"Baja",VLOOKUP(L69*M69/90,'MATRIZ EVALR'!$E$5:$G$29,2,FALSE))</f>
        <v>#N/A</v>
      </c>
      <c r="P69" s="203" t="e">
        <f>VLOOKUP(L69*M69/90,'MATRIZ EVALR'!$E$5:$G$29,3,FALSE)</f>
        <v>#N/A</v>
      </c>
      <c r="Q69" s="209"/>
      <c r="R69" s="212"/>
      <c r="S69" s="176"/>
      <c r="T69" s="176"/>
      <c r="U69" s="215"/>
      <c r="V69" s="215"/>
      <c r="W69" s="218" t="str">
        <f t="shared" ref="W69" si="46">CONCATENATE(ROUND(((V69-U69)/30),0)," ","mes(es)")</f>
        <v>0 mes(es)</v>
      </c>
      <c r="X69" s="176"/>
      <c r="Y69" s="179" t="e">
        <f t="shared" ref="Y69" si="47">IF((X69/S69)&gt;1,1,X69/S69)</f>
        <v>#DIV/0!</v>
      </c>
      <c r="Z69" s="182"/>
      <c r="AA69" s="185"/>
      <c r="AB69" s="188"/>
      <c r="AC69" s="188"/>
    </row>
    <row r="70" spans="2:29" ht="24.95" customHeight="1" x14ac:dyDescent="0.2">
      <c r="B70" s="96" t="s">
        <v>61</v>
      </c>
      <c r="C70" s="192"/>
      <c r="D70" s="97" t="s">
        <v>61</v>
      </c>
      <c r="E70" s="195"/>
      <c r="F70" s="198"/>
      <c r="G70" s="201"/>
      <c r="H70" s="204"/>
      <c r="I70" s="204"/>
      <c r="J70" s="207"/>
      <c r="K70" s="198"/>
      <c r="L70" s="201"/>
      <c r="M70" s="201"/>
      <c r="N70" s="201"/>
      <c r="O70" s="204"/>
      <c r="P70" s="204"/>
      <c r="Q70" s="210"/>
      <c r="R70" s="213"/>
      <c r="S70" s="177"/>
      <c r="T70" s="177"/>
      <c r="U70" s="216"/>
      <c r="V70" s="216"/>
      <c r="W70" s="219"/>
      <c r="X70" s="177"/>
      <c r="Y70" s="180"/>
      <c r="Z70" s="183"/>
      <c r="AA70" s="186"/>
      <c r="AB70" s="189"/>
      <c r="AC70" s="189"/>
    </row>
    <row r="71" spans="2:29" ht="24.95" customHeight="1" x14ac:dyDescent="0.2">
      <c r="B71" s="96" t="s">
        <v>60</v>
      </c>
      <c r="C71" s="193"/>
      <c r="D71" s="97" t="s">
        <v>63</v>
      </c>
      <c r="E71" s="196"/>
      <c r="F71" s="199"/>
      <c r="G71" s="202"/>
      <c r="H71" s="205"/>
      <c r="I71" s="205"/>
      <c r="J71" s="208"/>
      <c r="K71" s="199"/>
      <c r="L71" s="202"/>
      <c r="M71" s="202"/>
      <c r="N71" s="202"/>
      <c r="O71" s="205"/>
      <c r="P71" s="205"/>
      <c r="Q71" s="211"/>
      <c r="R71" s="214"/>
      <c r="S71" s="178"/>
      <c r="T71" s="178"/>
      <c r="U71" s="217"/>
      <c r="V71" s="217"/>
      <c r="W71" s="220"/>
      <c r="X71" s="178"/>
      <c r="Y71" s="181"/>
      <c r="Z71" s="184"/>
      <c r="AA71" s="187"/>
      <c r="AB71" s="190"/>
      <c r="AC71" s="190"/>
    </row>
    <row r="72" spans="2:29" ht="24.95" customHeight="1" x14ac:dyDescent="0.2">
      <c r="B72" s="96" t="s">
        <v>57</v>
      </c>
      <c r="C72" s="191" t="s">
        <v>115</v>
      </c>
      <c r="D72" s="97" t="s">
        <v>57</v>
      </c>
      <c r="E72" s="194"/>
      <c r="F72" s="197"/>
      <c r="G72" s="200"/>
      <c r="H72" s="203" t="e">
        <f>IF(AND(F72=3,G72=1),"Baja",VLOOKUP(F72*G72/90,'MATRIZ EVALR'!$E$5:$G$29,2,FALSE))</f>
        <v>#N/A</v>
      </c>
      <c r="I72" s="203" t="e">
        <f>VLOOKUP(F72*G72/90,'MATRIZ EVALR'!$E$5:$G$29,3,FALSE)</f>
        <v>#N/A</v>
      </c>
      <c r="J72" s="206">
        <f>'EFECT CONTROLES'!D51</f>
        <v>0</v>
      </c>
      <c r="K72" s="197">
        <f>'EFECT CONTROLES'!M51</f>
        <v>0</v>
      </c>
      <c r="L72" s="200">
        <f t="shared" ref="L72" si="48">IF(F72=1,1,IF(K72&lt;=54,F72,IF(K72&lt;=84,F72-1,IF(AND(K72&gt;=85,F72=2),F72-1,F72-2))))</f>
        <v>0</v>
      </c>
      <c r="M72" s="200">
        <f t="shared" ref="M72" si="49">IF(G72=1,1,IF(K72&lt;=54,G72,IF(AND(K72&lt;=84,G72=3),G72-2,IF(AND(K72&lt;=84,G72&lt;&gt;3),G72-5,IF(AND(K72&gt;=85,G72=3),G72-2,IF(AND(K72&gt;=85,G72=8),G72-7,IF(AND(K72&gt;=85,G72&lt;&gt;3),G72-10,G72)))))))</f>
        <v>0</v>
      </c>
      <c r="N72" s="200">
        <f t="shared" ref="N72" si="50">L72*M72</f>
        <v>0</v>
      </c>
      <c r="O72" s="203" t="e">
        <f>IF(AND(L72=3,M72=1),"Baja",VLOOKUP(L72*M72/90,'MATRIZ EVALR'!$E$5:$G$29,2,FALSE))</f>
        <v>#N/A</v>
      </c>
      <c r="P72" s="203" t="e">
        <f>VLOOKUP(L72*M72/90,'MATRIZ EVALR'!$E$5:$G$29,3,FALSE)</f>
        <v>#N/A</v>
      </c>
      <c r="Q72" s="209"/>
      <c r="R72" s="212"/>
      <c r="S72" s="176"/>
      <c r="T72" s="176"/>
      <c r="U72" s="215"/>
      <c r="V72" s="215"/>
      <c r="W72" s="218" t="str">
        <f t="shared" ref="W72" si="51">CONCATENATE(ROUND(((V72-U72)/30),0)," ","mes(es)")</f>
        <v>0 mes(es)</v>
      </c>
      <c r="X72" s="176"/>
      <c r="Y72" s="179" t="e">
        <f>IF((X72/S72)&gt;1,1,X72/S72)</f>
        <v>#DIV/0!</v>
      </c>
      <c r="Z72" s="182" t="s">
        <v>117</v>
      </c>
      <c r="AA72" s="185"/>
      <c r="AB72" s="188" t="s">
        <v>17</v>
      </c>
      <c r="AC72" s="188" t="s">
        <v>18</v>
      </c>
    </row>
    <row r="73" spans="2:29" ht="24.95" customHeight="1" x14ac:dyDescent="0.2">
      <c r="B73" s="96" t="s">
        <v>61</v>
      </c>
      <c r="C73" s="192"/>
      <c r="D73" s="97" t="s">
        <v>61</v>
      </c>
      <c r="E73" s="195"/>
      <c r="F73" s="198"/>
      <c r="G73" s="201"/>
      <c r="H73" s="204"/>
      <c r="I73" s="204"/>
      <c r="J73" s="207"/>
      <c r="K73" s="198"/>
      <c r="L73" s="201"/>
      <c r="M73" s="201"/>
      <c r="N73" s="201"/>
      <c r="O73" s="204"/>
      <c r="P73" s="204"/>
      <c r="Q73" s="210"/>
      <c r="R73" s="213"/>
      <c r="S73" s="177"/>
      <c r="T73" s="177"/>
      <c r="U73" s="216"/>
      <c r="V73" s="216"/>
      <c r="W73" s="219"/>
      <c r="X73" s="177"/>
      <c r="Y73" s="180"/>
      <c r="Z73" s="183"/>
      <c r="AA73" s="186"/>
      <c r="AB73" s="189"/>
      <c r="AC73" s="189"/>
    </row>
    <row r="74" spans="2:29" ht="24.95" customHeight="1" x14ac:dyDescent="0.2">
      <c r="B74" s="96" t="s">
        <v>60</v>
      </c>
      <c r="C74" s="193"/>
      <c r="D74" s="97" t="s">
        <v>60</v>
      </c>
      <c r="E74" s="196"/>
      <c r="F74" s="199"/>
      <c r="G74" s="202"/>
      <c r="H74" s="205"/>
      <c r="I74" s="205"/>
      <c r="J74" s="208"/>
      <c r="K74" s="199"/>
      <c r="L74" s="202"/>
      <c r="M74" s="202"/>
      <c r="N74" s="202"/>
      <c r="O74" s="205"/>
      <c r="P74" s="205"/>
      <c r="Q74" s="211"/>
      <c r="R74" s="214"/>
      <c r="S74" s="178"/>
      <c r="T74" s="178"/>
      <c r="U74" s="217"/>
      <c r="V74" s="217"/>
      <c r="W74" s="220"/>
      <c r="X74" s="178"/>
      <c r="Y74" s="181"/>
      <c r="Z74" s="184"/>
      <c r="AA74" s="187"/>
      <c r="AB74" s="190"/>
      <c r="AC74" s="190"/>
    </row>
    <row r="75" spans="2:29" ht="16.5" customHeight="1" x14ac:dyDescent="0.2"/>
    <row r="76" spans="2:29" ht="15.75" x14ac:dyDescent="0.2">
      <c r="B76" s="128" t="s">
        <v>11</v>
      </c>
      <c r="C76" s="127" t="str">
        <f>CONCATENATE(COUNTA(E19:E74)," ","riesgos")</f>
        <v>6 riesgos</v>
      </c>
    </row>
    <row r="79" spans="2:29" ht="49.5" customHeight="1" x14ac:dyDescent="0.2">
      <c r="E79" s="77" t="s">
        <v>67</v>
      </c>
      <c r="F79" s="77" t="s">
        <v>68</v>
      </c>
      <c r="G79" s="77" t="s">
        <v>69</v>
      </c>
      <c r="H79" s="77" t="s">
        <v>44</v>
      </c>
      <c r="I79" s="77" t="s">
        <v>70</v>
      </c>
      <c r="J79" s="119" t="s">
        <v>137</v>
      </c>
    </row>
    <row r="80" spans="2:29" x14ac:dyDescent="0.2">
      <c r="E80" s="33"/>
      <c r="F80" s="34"/>
      <c r="G80" s="34"/>
      <c r="H80" s="34"/>
      <c r="I80" s="34"/>
      <c r="J80" s="94"/>
    </row>
    <row r="81" spans="5:10" x14ac:dyDescent="0.2">
      <c r="E81" s="34" t="s">
        <v>71</v>
      </c>
      <c r="F81" s="132">
        <v>1</v>
      </c>
      <c r="G81" s="132">
        <v>1</v>
      </c>
      <c r="H81" s="34" t="s">
        <v>72</v>
      </c>
      <c r="I81" s="35" t="s">
        <v>17</v>
      </c>
      <c r="J81" s="94"/>
    </row>
    <row r="82" spans="5:10" ht="38.25" x14ac:dyDescent="0.2">
      <c r="E82" s="34" t="s">
        <v>73</v>
      </c>
      <c r="F82" s="132">
        <v>2</v>
      </c>
      <c r="G82" s="132">
        <v>3</v>
      </c>
      <c r="H82" s="34" t="s">
        <v>62</v>
      </c>
      <c r="I82" s="35" t="s">
        <v>18</v>
      </c>
      <c r="J82" s="94"/>
    </row>
    <row r="83" spans="5:10" ht="38.25" x14ac:dyDescent="0.2">
      <c r="E83" s="34" t="s">
        <v>74</v>
      </c>
      <c r="F83" s="132">
        <v>3</v>
      </c>
      <c r="G83" s="132">
        <v>8</v>
      </c>
      <c r="H83" s="34" t="s">
        <v>75</v>
      </c>
      <c r="I83" s="99"/>
      <c r="J83" s="94"/>
    </row>
    <row r="84" spans="5:10" ht="38.25" x14ac:dyDescent="0.2">
      <c r="E84" s="34" t="s">
        <v>76</v>
      </c>
      <c r="F84" s="132">
        <v>4</v>
      </c>
      <c r="G84" s="132">
        <v>13</v>
      </c>
      <c r="H84" s="34" t="s">
        <v>58</v>
      </c>
      <c r="I84" s="99"/>
      <c r="J84" s="98"/>
    </row>
    <row r="85" spans="5:10" x14ac:dyDescent="0.2">
      <c r="E85" s="34" t="s">
        <v>77</v>
      </c>
      <c r="F85" s="133">
        <v>5</v>
      </c>
      <c r="G85" s="133">
        <v>18</v>
      </c>
      <c r="H85" s="83"/>
      <c r="I85" s="83"/>
      <c r="J85" s="83"/>
    </row>
    <row r="86" spans="5:10" ht="25.5" x14ac:dyDescent="0.2">
      <c r="E86" s="34" t="s">
        <v>78</v>
      </c>
      <c r="F86" s="99"/>
      <c r="G86" s="99"/>
      <c r="H86" s="83"/>
      <c r="I86" s="83"/>
      <c r="J86" s="83"/>
    </row>
    <row r="87" spans="5:10" x14ac:dyDescent="0.2">
      <c r="E87" s="34" t="s">
        <v>79</v>
      </c>
      <c r="F87" s="120"/>
      <c r="G87" s="120"/>
      <c r="I87" s="83"/>
      <c r="J87" s="83"/>
    </row>
    <row r="88" spans="5:10" x14ac:dyDescent="0.2">
      <c r="E88" s="34" t="s">
        <v>80</v>
      </c>
      <c r="F88" s="120"/>
      <c r="G88" s="120"/>
      <c r="I88" s="83"/>
      <c r="J88" s="83"/>
    </row>
    <row r="89" spans="5:10" x14ac:dyDescent="0.2">
      <c r="E89" s="34" t="s">
        <v>81</v>
      </c>
      <c r="F89" s="120"/>
      <c r="G89" s="120"/>
      <c r="I89" s="83"/>
      <c r="J89" s="83"/>
    </row>
    <row r="90" spans="5:10" x14ac:dyDescent="0.2">
      <c r="E90" s="34" t="s">
        <v>82</v>
      </c>
      <c r="F90" s="120"/>
      <c r="G90" s="120"/>
      <c r="I90" s="83"/>
      <c r="J90" s="83"/>
    </row>
    <row r="91" spans="5:10" x14ac:dyDescent="0.2">
      <c r="E91" s="34" t="s">
        <v>83</v>
      </c>
      <c r="F91" s="120"/>
      <c r="G91" s="120"/>
      <c r="I91" s="83"/>
      <c r="J91" s="83"/>
    </row>
    <row r="92" spans="5:10" x14ac:dyDescent="0.2">
      <c r="E92" s="34" t="s">
        <v>84</v>
      </c>
      <c r="F92" s="120"/>
      <c r="G92" s="120"/>
      <c r="I92" s="83"/>
      <c r="J92" s="83"/>
    </row>
    <row r="93" spans="5:10" x14ac:dyDescent="0.2">
      <c r="E93" s="34" t="s">
        <v>85</v>
      </c>
      <c r="F93" s="120"/>
      <c r="G93" s="120"/>
      <c r="I93" s="83"/>
      <c r="J93" s="83"/>
    </row>
    <row r="94" spans="5:10" x14ac:dyDescent="0.2">
      <c r="E94" s="34" t="s">
        <v>86</v>
      </c>
      <c r="H94" s="83"/>
      <c r="I94" s="83"/>
      <c r="J94" s="83"/>
    </row>
    <row r="95" spans="5:10" x14ac:dyDescent="0.2">
      <c r="E95" s="34" t="s">
        <v>87</v>
      </c>
      <c r="H95" s="83"/>
      <c r="I95" s="83"/>
      <c r="J95" s="83"/>
    </row>
    <row r="96" spans="5:10" x14ac:dyDescent="0.2">
      <c r="E96" s="34" t="s">
        <v>88</v>
      </c>
      <c r="H96" s="83"/>
      <c r="I96" s="83"/>
      <c r="J96" s="83"/>
    </row>
  </sheetData>
  <mergeCells count="353">
    <mergeCell ref="Y62:Y64"/>
    <mergeCell ref="Z62:Z64"/>
    <mergeCell ref="AA62:AA64"/>
    <mergeCell ref="AB62:AB64"/>
    <mergeCell ref="AC62:AC64"/>
    <mergeCell ref="AA59:AA61"/>
    <mergeCell ref="AB59:AB61"/>
    <mergeCell ref="AC59:AC61"/>
    <mergeCell ref="C62:C64"/>
    <mergeCell ref="E62:E64"/>
    <mergeCell ref="F62:F64"/>
    <mergeCell ref="G62:G64"/>
    <mergeCell ref="H62:H64"/>
    <mergeCell ref="I62:I64"/>
    <mergeCell ref="J62:J64"/>
    <mergeCell ref="K62:K64"/>
    <mergeCell ref="L62:L64"/>
    <mergeCell ref="M62:M64"/>
    <mergeCell ref="N62:N64"/>
    <mergeCell ref="O62:O64"/>
    <mergeCell ref="P62:P64"/>
    <mergeCell ref="Q62:Q64"/>
    <mergeCell ref="R62:R64"/>
    <mergeCell ref="S62:S64"/>
    <mergeCell ref="T62:T64"/>
    <mergeCell ref="U62:U64"/>
    <mergeCell ref="V62:V64"/>
    <mergeCell ref="W62:W64"/>
    <mergeCell ref="X62:X64"/>
    <mergeCell ref="R59:R61"/>
    <mergeCell ref="S59:S61"/>
    <mergeCell ref="T59:T61"/>
    <mergeCell ref="U59:U61"/>
    <mergeCell ref="V59:V61"/>
    <mergeCell ref="W59:W61"/>
    <mergeCell ref="X59:X61"/>
    <mergeCell ref="Y59:Y61"/>
    <mergeCell ref="Z59:Z61"/>
    <mergeCell ref="I59:I61"/>
    <mergeCell ref="J59:J61"/>
    <mergeCell ref="K59:K61"/>
    <mergeCell ref="L59:L61"/>
    <mergeCell ref="M59:M61"/>
    <mergeCell ref="N59:N61"/>
    <mergeCell ref="O59:O61"/>
    <mergeCell ref="P59:P61"/>
    <mergeCell ref="Q59:Q61"/>
    <mergeCell ref="C56:E56"/>
    <mergeCell ref="B57:B58"/>
    <mergeCell ref="C57:E57"/>
    <mergeCell ref="C58:E58"/>
    <mergeCell ref="C59:C61"/>
    <mergeCell ref="E59:E61"/>
    <mergeCell ref="F59:F61"/>
    <mergeCell ref="G59:G61"/>
    <mergeCell ref="H59:H61"/>
    <mergeCell ref="C36:E36"/>
    <mergeCell ref="B37:B38"/>
    <mergeCell ref="C37:E37"/>
    <mergeCell ref="C38:E38"/>
    <mergeCell ref="C46:E46"/>
    <mergeCell ref="B47:B48"/>
    <mergeCell ref="C47:E47"/>
    <mergeCell ref="C48:E48"/>
    <mergeCell ref="B55:E55"/>
    <mergeCell ref="C2:G2"/>
    <mergeCell ref="C3:G4"/>
    <mergeCell ref="D6:F6"/>
    <mergeCell ref="D8:F8"/>
    <mergeCell ref="B12:E12"/>
    <mergeCell ref="F12:I12"/>
    <mergeCell ref="J12:P12"/>
    <mergeCell ref="Q12:W12"/>
    <mergeCell ref="D10:H10"/>
    <mergeCell ref="X12:AC12"/>
    <mergeCell ref="B14:E14"/>
    <mergeCell ref="C19:C21"/>
    <mergeCell ref="E19:E21"/>
    <mergeCell ref="F19:F21"/>
    <mergeCell ref="G19:G21"/>
    <mergeCell ref="H19:H21"/>
    <mergeCell ref="I19:I21"/>
    <mergeCell ref="R19:R21"/>
    <mergeCell ref="S19:S21"/>
    <mergeCell ref="T19:T21"/>
    <mergeCell ref="U19:U21"/>
    <mergeCell ref="J19:J21"/>
    <mergeCell ref="K19:K21"/>
    <mergeCell ref="L19:L21"/>
    <mergeCell ref="M19:M21"/>
    <mergeCell ref="N19:N21"/>
    <mergeCell ref="O19:O21"/>
    <mergeCell ref="C15:E15"/>
    <mergeCell ref="C16:E16"/>
    <mergeCell ref="B16:B18"/>
    <mergeCell ref="C17:E17"/>
    <mergeCell ref="C18:E18"/>
    <mergeCell ref="L22:L24"/>
    <mergeCell ref="M22:M24"/>
    <mergeCell ref="N22:N24"/>
    <mergeCell ref="O22:O24"/>
    <mergeCell ref="P22:P24"/>
    <mergeCell ref="Q22:Q24"/>
    <mergeCell ref="AB19:AB21"/>
    <mergeCell ref="AC19:AC21"/>
    <mergeCell ref="C22:C24"/>
    <mergeCell ref="E22:E24"/>
    <mergeCell ref="F22:F24"/>
    <mergeCell ref="G22:G24"/>
    <mergeCell ref="H22:H24"/>
    <mergeCell ref="I22:I24"/>
    <mergeCell ref="J22:J24"/>
    <mergeCell ref="K22:K24"/>
    <mergeCell ref="V19:V21"/>
    <mergeCell ref="W19:W21"/>
    <mergeCell ref="X19:X21"/>
    <mergeCell ref="Y19:Y21"/>
    <mergeCell ref="Z19:Z21"/>
    <mergeCell ref="AA19:AA21"/>
    <mergeCell ref="P19:P21"/>
    <mergeCell ref="Q19:Q21"/>
    <mergeCell ref="X22:X24"/>
    <mergeCell ref="Y22:Y24"/>
    <mergeCell ref="Z22:Z24"/>
    <mergeCell ref="AA22:AA24"/>
    <mergeCell ref="AB22:AB24"/>
    <mergeCell ref="AC22:AC24"/>
    <mergeCell ref="R22:R24"/>
    <mergeCell ref="S22:S24"/>
    <mergeCell ref="T22:T24"/>
    <mergeCell ref="U22:U24"/>
    <mergeCell ref="V22:V24"/>
    <mergeCell ref="W22:W24"/>
    <mergeCell ref="K29:K31"/>
    <mergeCell ref="L29:L31"/>
    <mergeCell ref="M29:M31"/>
    <mergeCell ref="N29:N31"/>
    <mergeCell ref="B25:E25"/>
    <mergeCell ref="C29:C31"/>
    <mergeCell ref="E29:E31"/>
    <mergeCell ref="F29:F31"/>
    <mergeCell ref="G29:G31"/>
    <mergeCell ref="H29:H31"/>
    <mergeCell ref="C26:E26"/>
    <mergeCell ref="B27:B28"/>
    <mergeCell ref="C27:E27"/>
    <mergeCell ref="C28:E28"/>
    <mergeCell ref="AA29:AA31"/>
    <mergeCell ref="AB29:AB31"/>
    <mergeCell ref="AC29:AC31"/>
    <mergeCell ref="C32:C34"/>
    <mergeCell ref="E32:E34"/>
    <mergeCell ref="F32:F34"/>
    <mergeCell ref="G32:G34"/>
    <mergeCell ref="H32:H34"/>
    <mergeCell ref="I32:I34"/>
    <mergeCell ref="J32:J34"/>
    <mergeCell ref="U29:U31"/>
    <mergeCell ref="V29:V31"/>
    <mergeCell ref="W29:W31"/>
    <mergeCell ref="X29:X31"/>
    <mergeCell ref="Y29:Y31"/>
    <mergeCell ref="Z29:Z31"/>
    <mergeCell ref="O29:O31"/>
    <mergeCell ref="P29:P31"/>
    <mergeCell ref="Q29:Q31"/>
    <mergeCell ref="R29:R31"/>
    <mergeCell ref="S29:S31"/>
    <mergeCell ref="T29:T31"/>
    <mergeCell ref="I29:I31"/>
    <mergeCell ref="J29:J31"/>
    <mergeCell ref="S32:S34"/>
    <mergeCell ref="T32:T34"/>
    <mergeCell ref="U32:U34"/>
    <mergeCell ref="V32:V34"/>
    <mergeCell ref="K32:K34"/>
    <mergeCell ref="L32:L34"/>
    <mergeCell ref="M32:M34"/>
    <mergeCell ref="N32:N34"/>
    <mergeCell ref="O32:O34"/>
    <mergeCell ref="P32:P34"/>
    <mergeCell ref="L39:L41"/>
    <mergeCell ref="M39:M41"/>
    <mergeCell ref="N39:N41"/>
    <mergeCell ref="O39:O41"/>
    <mergeCell ref="P39:P41"/>
    <mergeCell ref="Q39:Q41"/>
    <mergeCell ref="AC32:AC34"/>
    <mergeCell ref="B35:E35"/>
    <mergeCell ref="C39:C41"/>
    <mergeCell ref="E39:E41"/>
    <mergeCell ref="F39:F41"/>
    <mergeCell ref="G39:G41"/>
    <mergeCell ref="H39:H41"/>
    <mergeCell ref="I39:I41"/>
    <mergeCell ref="J39:J41"/>
    <mergeCell ref="K39:K41"/>
    <mergeCell ref="W32:W34"/>
    <mergeCell ref="X32:X34"/>
    <mergeCell ref="Y32:Y34"/>
    <mergeCell ref="Z32:Z34"/>
    <mergeCell ref="AA32:AA34"/>
    <mergeCell ref="AB32:AB34"/>
    <mergeCell ref="Q32:Q34"/>
    <mergeCell ref="R32:R34"/>
    <mergeCell ref="X39:X41"/>
    <mergeCell ref="Y39:Y41"/>
    <mergeCell ref="Z39:Z41"/>
    <mergeCell ref="AA39:AA41"/>
    <mergeCell ref="AB39:AB41"/>
    <mergeCell ref="AC39:AC41"/>
    <mergeCell ref="R39:R41"/>
    <mergeCell ref="S39:S41"/>
    <mergeCell ref="T39:T41"/>
    <mergeCell ref="U39:U41"/>
    <mergeCell ref="V39:V41"/>
    <mergeCell ref="W39:W41"/>
    <mergeCell ref="L42:L44"/>
    <mergeCell ref="M42:M44"/>
    <mergeCell ref="N42:N44"/>
    <mergeCell ref="O42:O44"/>
    <mergeCell ref="C42:C44"/>
    <mergeCell ref="E42:E44"/>
    <mergeCell ref="F42:F44"/>
    <mergeCell ref="G42:G44"/>
    <mergeCell ref="H42:H44"/>
    <mergeCell ref="I42:I44"/>
    <mergeCell ref="AB42:AB44"/>
    <mergeCell ref="AC42:AC44"/>
    <mergeCell ref="B45:E45"/>
    <mergeCell ref="C49:C51"/>
    <mergeCell ref="E49:E51"/>
    <mergeCell ref="F49:F51"/>
    <mergeCell ref="G49:G51"/>
    <mergeCell ref="H49:H51"/>
    <mergeCell ref="I49:I51"/>
    <mergeCell ref="J49:J51"/>
    <mergeCell ref="V42:V44"/>
    <mergeCell ref="W42:W44"/>
    <mergeCell ref="X42:X44"/>
    <mergeCell ref="Y42:Y44"/>
    <mergeCell ref="Z42:Z44"/>
    <mergeCell ref="AA42:AA44"/>
    <mergeCell ref="P42:P44"/>
    <mergeCell ref="Q42:Q44"/>
    <mergeCell ref="R42:R44"/>
    <mergeCell ref="S42:S44"/>
    <mergeCell ref="T42:T44"/>
    <mergeCell ref="U42:U44"/>
    <mergeCell ref="J42:J44"/>
    <mergeCell ref="K42:K44"/>
    <mergeCell ref="S49:S51"/>
    <mergeCell ref="T49:T51"/>
    <mergeCell ref="U49:U51"/>
    <mergeCell ref="V49:V51"/>
    <mergeCell ref="K49:K51"/>
    <mergeCell ref="L49:L51"/>
    <mergeCell ref="M49:M51"/>
    <mergeCell ref="N49:N51"/>
    <mergeCell ref="O49:O51"/>
    <mergeCell ref="P49:P51"/>
    <mergeCell ref="M52:M54"/>
    <mergeCell ref="N52:N54"/>
    <mergeCell ref="O52:O54"/>
    <mergeCell ref="P52:P54"/>
    <mergeCell ref="Q52:Q54"/>
    <mergeCell ref="R52:R54"/>
    <mergeCell ref="AC49:AC51"/>
    <mergeCell ref="C52:C54"/>
    <mergeCell ref="E52:E54"/>
    <mergeCell ref="F52:F54"/>
    <mergeCell ref="G52:G54"/>
    <mergeCell ref="H52:H54"/>
    <mergeCell ref="I52:I54"/>
    <mergeCell ref="J52:J54"/>
    <mergeCell ref="K52:K54"/>
    <mergeCell ref="L52:L54"/>
    <mergeCell ref="W49:W51"/>
    <mergeCell ref="X49:X51"/>
    <mergeCell ref="Y49:Y51"/>
    <mergeCell ref="Z49:Z51"/>
    <mergeCell ref="AA49:AA51"/>
    <mergeCell ref="AB49:AB51"/>
    <mergeCell ref="Q49:Q51"/>
    <mergeCell ref="R49:R51"/>
    <mergeCell ref="Y52:Y54"/>
    <mergeCell ref="Z52:Z54"/>
    <mergeCell ref="AA52:AA54"/>
    <mergeCell ref="AB52:AB54"/>
    <mergeCell ref="AC52:AC54"/>
    <mergeCell ref="S52:S54"/>
    <mergeCell ref="T52:T54"/>
    <mergeCell ref="U52:U54"/>
    <mergeCell ref="V52:V54"/>
    <mergeCell ref="W52:W54"/>
    <mergeCell ref="X52:X54"/>
    <mergeCell ref="B65:E65"/>
    <mergeCell ref="C66:E66"/>
    <mergeCell ref="B67:B68"/>
    <mergeCell ref="C67:E67"/>
    <mergeCell ref="C68:E68"/>
    <mergeCell ref="C69:C71"/>
    <mergeCell ref="E69:E71"/>
    <mergeCell ref="F69:F71"/>
    <mergeCell ref="G69:G71"/>
    <mergeCell ref="H69:H71"/>
    <mergeCell ref="I69:I71"/>
    <mergeCell ref="J69:J71"/>
    <mergeCell ref="K69:K71"/>
    <mergeCell ref="L69:L71"/>
    <mergeCell ref="M69:M71"/>
    <mergeCell ref="N69:N71"/>
    <mergeCell ref="O69:O71"/>
    <mergeCell ref="P69:P71"/>
    <mergeCell ref="V72:V74"/>
    <mergeCell ref="W72:W74"/>
    <mergeCell ref="Q69:Q71"/>
    <mergeCell ref="R69:R71"/>
    <mergeCell ref="S69:S71"/>
    <mergeCell ref="T69:T71"/>
    <mergeCell ref="U69:U71"/>
    <mergeCell ref="V69:V71"/>
    <mergeCell ref="W69:W71"/>
    <mergeCell ref="M72:M74"/>
    <mergeCell ref="N72:N74"/>
    <mergeCell ref="O72:O74"/>
    <mergeCell ref="P72:P74"/>
    <mergeCell ref="Q72:Q74"/>
    <mergeCell ref="R72:R74"/>
    <mergeCell ref="S72:S74"/>
    <mergeCell ref="T72:T74"/>
    <mergeCell ref="U72:U74"/>
    <mergeCell ref="C72:C74"/>
    <mergeCell ref="E72:E74"/>
    <mergeCell ref="F72:F74"/>
    <mergeCell ref="G72:G74"/>
    <mergeCell ref="H72:H74"/>
    <mergeCell ref="I72:I74"/>
    <mergeCell ref="J72:J74"/>
    <mergeCell ref="K72:K74"/>
    <mergeCell ref="L72:L74"/>
    <mergeCell ref="X72:X74"/>
    <mergeCell ref="Y72:Y74"/>
    <mergeCell ref="Z72:Z74"/>
    <mergeCell ref="AA72:AA74"/>
    <mergeCell ref="AB72:AB74"/>
    <mergeCell ref="AC72:AC74"/>
    <mergeCell ref="Z69:Z71"/>
    <mergeCell ref="AA69:AA71"/>
    <mergeCell ref="AB69:AB71"/>
    <mergeCell ref="AC69:AC71"/>
    <mergeCell ref="X69:X71"/>
    <mergeCell ref="Y69:Y71"/>
  </mergeCells>
  <conditionalFormatting sqref="W19 K13:Q18">
    <cfRule type="expression" dxfId="359" priority="555" stopIfTrue="1">
      <formula>$M13="bajo"</formula>
    </cfRule>
    <cfRule type="expression" dxfId="358" priority="556" stopIfTrue="1">
      <formula>$M13="medio"</formula>
    </cfRule>
    <cfRule type="expression" dxfId="357" priority="557" stopIfTrue="1">
      <formula>$M13="alto"</formula>
    </cfRule>
  </conditionalFormatting>
  <conditionalFormatting sqref="C13:D13 F13:K13">
    <cfRule type="expression" dxfId="356" priority="552" stopIfTrue="1">
      <formula>$G13="bajo"</formula>
    </cfRule>
    <cfRule type="expression" dxfId="355" priority="553" stopIfTrue="1">
      <formula>$G13="medio"</formula>
    </cfRule>
    <cfRule type="expression" dxfId="354" priority="554" stopIfTrue="1">
      <formula>$G13="alto"</formula>
    </cfRule>
  </conditionalFormatting>
  <conditionalFormatting sqref="Q19">
    <cfRule type="containsText" dxfId="353" priority="550" stopIfTrue="1" operator="containsText" text="Tolerable">
      <formula>NOT(ISERROR(SEARCH("Tolerable",Q19)))</formula>
    </cfRule>
    <cfRule type="containsText" dxfId="352" priority="551" stopIfTrue="1" operator="containsText" text="Importante">
      <formula>NOT(ISERROR(SEARCH("Importante",Q19)))</formula>
    </cfRule>
  </conditionalFormatting>
  <conditionalFormatting sqref="Q19">
    <cfRule type="containsText" dxfId="351" priority="548" operator="containsText" text="Inaceptable">
      <formula>NOT(ISERROR(SEARCH("Inaceptable",Q19)))</formula>
    </cfRule>
    <cfRule type="containsText" dxfId="350" priority="549" operator="containsText" text="Aceptable">
      <formula>NOT(ISERROR(SEARCH("Aceptable",Q19)))</formula>
    </cfRule>
  </conditionalFormatting>
  <conditionalFormatting sqref="H13">
    <cfRule type="expression" dxfId="349" priority="539" stopIfTrue="1">
      <formula>$G13="bajo"</formula>
    </cfRule>
    <cfRule type="expression" dxfId="348" priority="540" stopIfTrue="1">
      <formula>$G13="medio"</formula>
    </cfRule>
    <cfRule type="expression" dxfId="347" priority="541" stopIfTrue="1">
      <formula>$G13="alto"</formula>
    </cfRule>
  </conditionalFormatting>
  <conditionalFormatting sqref="G13">
    <cfRule type="expression" dxfId="346" priority="536" stopIfTrue="1">
      <formula>$G13="bajo"</formula>
    </cfRule>
    <cfRule type="expression" dxfId="345" priority="537" stopIfTrue="1">
      <formula>$G13="medio"</formula>
    </cfRule>
    <cfRule type="expression" dxfId="344" priority="538" stopIfTrue="1">
      <formula>$G13="alto"</formula>
    </cfRule>
  </conditionalFormatting>
  <conditionalFormatting sqref="F13">
    <cfRule type="expression" dxfId="343" priority="533" stopIfTrue="1">
      <formula>$G13="bajo"</formula>
    </cfRule>
    <cfRule type="expression" dxfId="342" priority="534" stopIfTrue="1">
      <formula>$G13="medio"</formula>
    </cfRule>
    <cfRule type="expression" dxfId="341" priority="535" stopIfTrue="1">
      <formula>$G13="alto"</formula>
    </cfRule>
  </conditionalFormatting>
  <conditionalFormatting sqref="B54 D50:D51 D53:D54">
    <cfRule type="expression" dxfId="340" priority="530" stopIfTrue="1">
      <formula>$H50="bajo"</formula>
    </cfRule>
    <cfRule type="expression" dxfId="339" priority="531" stopIfTrue="1">
      <formula>$H50="medio"</formula>
    </cfRule>
    <cfRule type="expression" dxfId="338" priority="532" stopIfTrue="1">
      <formula>$H50="alto"</formula>
    </cfRule>
  </conditionalFormatting>
  <conditionalFormatting sqref="B50">
    <cfRule type="expression" dxfId="337" priority="480" stopIfTrue="1">
      <formula>$H50="bajo"</formula>
    </cfRule>
    <cfRule type="expression" dxfId="336" priority="481" stopIfTrue="1">
      <formula>$H50="medio"</formula>
    </cfRule>
    <cfRule type="expression" dxfId="335" priority="482" stopIfTrue="1">
      <formula>$H50="alto"</formula>
    </cfRule>
  </conditionalFormatting>
  <conditionalFormatting sqref="B49">
    <cfRule type="containsText" dxfId="334" priority="478" stopIfTrue="1" operator="containsText" text="Tolerable">
      <formula>NOT(ISERROR(SEARCH("Tolerable",B49)))</formula>
    </cfRule>
    <cfRule type="containsText" dxfId="333" priority="479" stopIfTrue="1" operator="containsText" text="Importante">
      <formula>NOT(ISERROR(SEARCH("Importante",B49)))</formula>
    </cfRule>
  </conditionalFormatting>
  <conditionalFormatting sqref="D49">
    <cfRule type="containsText" dxfId="332" priority="476" stopIfTrue="1" operator="containsText" text="Tolerable">
      <formula>NOT(ISERROR(SEARCH("Tolerable",D49)))</formula>
    </cfRule>
    <cfRule type="containsText" dxfId="331" priority="477" stopIfTrue="1" operator="containsText" text="Importante">
      <formula>NOT(ISERROR(SEARCH("Importante",D49)))</formula>
    </cfRule>
  </conditionalFormatting>
  <conditionalFormatting sqref="B51">
    <cfRule type="expression" dxfId="330" priority="473" stopIfTrue="1">
      <formula>$H51="bajo"</formula>
    </cfRule>
    <cfRule type="expression" dxfId="329" priority="474" stopIfTrue="1">
      <formula>$H51="medio"</formula>
    </cfRule>
    <cfRule type="expression" dxfId="328" priority="475" stopIfTrue="1">
      <formula>$H51="alto"</formula>
    </cfRule>
  </conditionalFormatting>
  <conditionalFormatting sqref="B53">
    <cfRule type="expression" dxfId="327" priority="470" stopIfTrue="1">
      <formula>$H53="bajo"</formula>
    </cfRule>
    <cfRule type="expression" dxfId="326" priority="471" stopIfTrue="1">
      <formula>$H53="medio"</formula>
    </cfRule>
    <cfRule type="expression" dxfId="325" priority="472" stopIfTrue="1">
      <formula>$H53="alto"</formula>
    </cfRule>
  </conditionalFormatting>
  <conditionalFormatting sqref="B52">
    <cfRule type="containsText" dxfId="324" priority="468" stopIfTrue="1" operator="containsText" text="Tolerable">
      <formula>NOT(ISERROR(SEARCH("Tolerable",B52)))</formula>
    </cfRule>
    <cfRule type="containsText" dxfId="323" priority="469" stopIfTrue="1" operator="containsText" text="Importante">
      <formula>NOT(ISERROR(SEARCH("Importante",B52)))</formula>
    </cfRule>
  </conditionalFormatting>
  <conditionalFormatting sqref="D52">
    <cfRule type="containsText" dxfId="322" priority="466" stopIfTrue="1" operator="containsText" text="Tolerable">
      <formula>NOT(ISERROR(SEARCH("Tolerable",D52)))</formula>
    </cfRule>
    <cfRule type="containsText" dxfId="321" priority="467" stopIfTrue="1" operator="containsText" text="Importante">
      <formula>NOT(ISERROR(SEARCH("Importante",D52)))</formula>
    </cfRule>
  </conditionalFormatting>
  <conditionalFormatting sqref="E13">
    <cfRule type="expression" dxfId="320" priority="463" stopIfTrue="1">
      <formula>$G13="bajo"</formula>
    </cfRule>
    <cfRule type="expression" dxfId="319" priority="464" stopIfTrue="1">
      <formula>$G13="medio"</formula>
    </cfRule>
    <cfRule type="expression" dxfId="318" priority="465" stopIfTrue="1">
      <formula>$G13="alto"</formula>
    </cfRule>
  </conditionalFormatting>
  <conditionalFormatting sqref="I19">
    <cfRule type="containsText" dxfId="317" priority="461" stopIfTrue="1" operator="containsText" text="Tolerable">
      <formula>NOT(ISERROR(SEARCH("Tolerable",I19)))</formula>
    </cfRule>
    <cfRule type="containsText" dxfId="316" priority="462" stopIfTrue="1" operator="containsText" text="Importante">
      <formula>NOT(ISERROR(SEARCH("Importante",I19)))</formula>
    </cfRule>
  </conditionalFormatting>
  <conditionalFormatting sqref="I19">
    <cfRule type="containsText" dxfId="315" priority="459" operator="containsText" text="Inaceptable">
      <formula>NOT(ISERROR(SEARCH("Inaceptable",I19)))</formula>
    </cfRule>
    <cfRule type="containsText" dxfId="314" priority="460" operator="containsText" text="Aceptable">
      <formula>NOT(ISERROR(SEARCH("Aceptable",I19)))</formula>
    </cfRule>
  </conditionalFormatting>
  <conditionalFormatting sqref="H19">
    <cfRule type="containsText" dxfId="313" priority="455" operator="containsText" text="Extrema">
      <formula>NOT(ISERROR(SEARCH("Extrema",H19)))</formula>
    </cfRule>
    <cfRule type="containsText" dxfId="312" priority="456" operator="containsText" text="ALTA">
      <formula>NOT(ISERROR(SEARCH("ALTA",H19)))</formula>
    </cfRule>
    <cfRule type="containsText" dxfId="311" priority="457" operator="containsText" text="MODERADA">
      <formula>NOT(ISERROR(SEARCH("MODERADA",H19)))</formula>
    </cfRule>
    <cfRule type="containsText" dxfId="310" priority="458" operator="containsText" text="BAJA">
      <formula>NOT(ISERROR(SEARCH("BAJA",H19)))</formula>
    </cfRule>
  </conditionalFormatting>
  <conditionalFormatting sqref="P19">
    <cfRule type="containsText" dxfId="309" priority="445" stopIfTrue="1" operator="containsText" text="Tolerable">
      <formula>NOT(ISERROR(SEARCH("Tolerable",P19)))</formula>
    </cfRule>
    <cfRule type="containsText" dxfId="308" priority="446" stopIfTrue="1" operator="containsText" text="Importante">
      <formula>NOT(ISERROR(SEARCH("Importante",P19)))</formula>
    </cfRule>
  </conditionalFormatting>
  <conditionalFormatting sqref="P19">
    <cfRule type="containsText" dxfId="307" priority="443" operator="containsText" text="Inaceptable">
      <formula>NOT(ISERROR(SEARCH("Inaceptable",P19)))</formula>
    </cfRule>
    <cfRule type="containsText" dxfId="306" priority="444" operator="containsText" text="Aceptable">
      <formula>NOT(ISERROR(SEARCH("Aceptable",P19)))</formula>
    </cfRule>
  </conditionalFormatting>
  <conditionalFormatting sqref="O19">
    <cfRule type="containsText" dxfId="305" priority="439" operator="containsText" text="Extrema">
      <formula>NOT(ISERROR(SEARCH("Extrema",O19)))</formula>
    </cfRule>
    <cfRule type="containsText" dxfId="304" priority="440" operator="containsText" text="ALTA">
      <formula>NOT(ISERROR(SEARCH("ALTA",O19)))</formula>
    </cfRule>
    <cfRule type="containsText" dxfId="303" priority="441" operator="containsText" text="MODERADA">
      <formula>NOT(ISERROR(SEARCH("MODERADA",O19)))</formula>
    </cfRule>
    <cfRule type="containsText" dxfId="302" priority="442" operator="containsText" text="BAJA">
      <formula>NOT(ISERROR(SEARCH("BAJA",O19)))</formula>
    </cfRule>
  </conditionalFormatting>
  <conditionalFormatting sqref="Q29">
    <cfRule type="containsText" dxfId="301" priority="371" stopIfTrue="1" operator="containsText" text="Tolerable">
      <formula>NOT(ISERROR(SEARCH("Tolerable",Q29)))</formula>
    </cfRule>
    <cfRule type="containsText" dxfId="300" priority="372" stopIfTrue="1" operator="containsText" text="Importante">
      <formula>NOT(ISERROR(SEARCH("Importante",Q29)))</formula>
    </cfRule>
  </conditionalFormatting>
  <conditionalFormatting sqref="Q29">
    <cfRule type="containsText" dxfId="299" priority="369" operator="containsText" text="Inaceptable">
      <formula>NOT(ISERROR(SEARCH("Inaceptable",Q29)))</formula>
    </cfRule>
    <cfRule type="containsText" dxfId="298" priority="370" operator="containsText" text="Aceptable">
      <formula>NOT(ISERROR(SEARCH("Aceptable",Q29)))</formula>
    </cfRule>
  </conditionalFormatting>
  <conditionalFormatting sqref="Q32">
    <cfRule type="containsText" dxfId="297" priority="364" stopIfTrue="1" operator="containsText" text="Tolerable">
      <formula>NOT(ISERROR(SEARCH("Tolerable",Q32)))</formula>
    </cfRule>
    <cfRule type="containsText" dxfId="296" priority="365" stopIfTrue="1" operator="containsText" text="Importante">
      <formula>NOT(ISERROR(SEARCH("Importante",Q32)))</formula>
    </cfRule>
  </conditionalFormatting>
  <conditionalFormatting sqref="Q32">
    <cfRule type="containsText" dxfId="295" priority="362" operator="containsText" text="Inaceptable">
      <formula>NOT(ISERROR(SEARCH("Inaceptable",Q32)))</formula>
    </cfRule>
    <cfRule type="containsText" dxfId="294" priority="363" operator="containsText" text="Aceptable">
      <formula>NOT(ISERROR(SEARCH("Aceptable",Q32)))</formula>
    </cfRule>
  </conditionalFormatting>
  <conditionalFormatting sqref="Q39">
    <cfRule type="containsText" dxfId="293" priority="357" stopIfTrue="1" operator="containsText" text="Tolerable">
      <formula>NOT(ISERROR(SEARCH("Tolerable",Q39)))</formula>
    </cfRule>
    <cfRule type="containsText" dxfId="292" priority="358" stopIfTrue="1" operator="containsText" text="Importante">
      <formula>NOT(ISERROR(SEARCH("Importante",Q39)))</formula>
    </cfRule>
  </conditionalFormatting>
  <conditionalFormatting sqref="Q39">
    <cfRule type="containsText" dxfId="291" priority="355" operator="containsText" text="Inaceptable">
      <formula>NOT(ISERROR(SEARCH("Inaceptable",Q39)))</formula>
    </cfRule>
    <cfRule type="containsText" dxfId="290" priority="356" operator="containsText" text="Aceptable">
      <formula>NOT(ISERROR(SEARCH("Aceptable",Q39)))</formula>
    </cfRule>
  </conditionalFormatting>
  <conditionalFormatting sqref="Q42">
    <cfRule type="containsText" dxfId="289" priority="350" stopIfTrue="1" operator="containsText" text="Tolerable">
      <formula>NOT(ISERROR(SEARCH("Tolerable",Q42)))</formula>
    </cfRule>
    <cfRule type="containsText" dxfId="288" priority="351" stopIfTrue="1" operator="containsText" text="Importante">
      <formula>NOT(ISERROR(SEARCH("Importante",Q42)))</formula>
    </cfRule>
  </conditionalFormatting>
  <conditionalFormatting sqref="Q42">
    <cfRule type="containsText" dxfId="287" priority="348" operator="containsText" text="Inaceptable">
      <formula>NOT(ISERROR(SEARCH("Inaceptable",Q42)))</formula>
    </cfRule>
    <cfRule type="containsText" dxfId="286" priority="349" operator="containsText" text="Aceptable">
      <formula>NOT(ISERROR(SEARCH("Aceptable",Q42)))</formula>
    </cfRule>
  </conditionalFormatting>
  <conditionalFormatting sqref="Q49">
    <cfRule type="containsText" dxfId="285" priority="343" stopIfTrue="1" operator="containsText" text="Tolerable">
      <formula>NOT(ISERROR(SEARCH("Tolerable",Q49)))</formula>
    </cfRule>
    <cfRule type="containsText" dxfId="284" priority="344" stopIfTrue="1" operator="containsText" text="Importante">
      <formula>NOT(ISERROR(SEARCH("Importante",Q49)))</formula>
    </cfRule>
  </conditionalFormatting>
  <conditionalFormatting sqref="Q49">
    <cfRule type="containsText" dxfId="283" priority="341" operator="containsText" text="Inaceptable">
      <formula>NOT(ISERROR(SEARCH("Inaceptable",Q49)))</formula>
    </cfRule>
    <cfRule type="containsText" dxfId="282" priority="342" operator="containsText" text="Aceptable">
      <formula>NOT(ISERROR(SEARCH("Aceptable",Q49)))</formula>
    </cfRule>
  </conditionalFormatting>
  <conditionalFormatting sqref="Q52">
    <cfRule type="containsText" dxfId="281" priority="336" stopIfTrue="1" operator="containsText" text="Tolerable">
      <formula>NOT(ISERROR(SEARCH("Tolerable",Q52)))</formula>
    </cfRule>
    <cfRule type="containsText" dxfId="280" priority="337" stopIfTrue="1" operator="containsText" text="Importante">
      <formula>NOT(ISERROR(SEARCH("Importante",Q52)))</formula>
    </cfRule>
  </conditionalFormatting>
  <conditionalFormatting sqref="Q52">
    <cfRule type="containsText" dxfId="279" priority="334" operator="containsText" text="Inaceptable">
      <formula>NOT(ISERROR(SEARCH("Inaceptable",Q52)))</formula>
    </cfRule>
    <cfRule type="containsText" dxfId="278" priority="335" operator="containsText" text="Aceptable">
      <formula>NOT(ISERROR(SEARCH("Aceptable",Q52)))</formula>
    </cfRule>
  </conditionalFormatting>
  <conditionalFormatting sqref="I14:K18">
    <cfRule type="expression" dxfId="277" priority="558" stopIfTrue="1">
      <formula>#REF!="bajo"</formula>
    </cfRule>
    <cfRule type="expression" dxfId="276" priority="559" stopIfTrue="1">
      <formula>#REF!="medio"</formula>
    </cfRule>
    <cfRule type="expression" dxfId="275" priority="560" stopIfTrue="1">
      <formula>#REF!="alto"</formula>
    </cfRule>
  </conditionalFormatting>
  <conditionalFormatting sqref="I22">
    <cfRule type="containsText" dxfId="274" priority="332" stopIfTrue="1" operator="containsText" text="Tolerable">
      <formula>NOT(ISERROR(SEARCH("Tolerable",I22)))</formula>
    </cfRule>
    <cfRule type="containsText" dxfId="273" priority="333" stopIfTrue="1" operator="containsText" text="Importante">
      <formula>NOT(ISERROR(SEARCH("Importante",I22)))</formula>
    </cfRule>
  </conditionalFormatting>
  <conditionalFormatting sqref="I22">
    <cfRule type="containsText" dxfId="272" priority="330" operator="containsText" text="Inaceptable">
      <formula>NOT(ISERROR(SEARCH("Inaceptable",I22)))</formula>
    </cfRule>
    <cfRule type="containsText" dxfId="271" priority="331" operator="containsText" text="Aceptable">
      <formula>NOT(ISERROR(SEARCH("Aceptable",I22)))</formula>
    </cfRule>
  </conditionalFormatting>
  <conditionalFormatting sqref="H22">
    <cfRule type="containsText" dxfId="270" priority="326" operator="containsText" text="Extrema">
      <formula>NOT(ISERROR(SEARCH("Extrema",H22)))</formula>
    </cfRule>
    <cfRule type="containsText" dxfId="269" priority="327" operator="containsText" text="ALTA">
      <formula>NOT(ISERROR(SEARCH("ALTA",H22)))</formula>
    </cfRule>
    <cfRule type="containsText" dxfId="268" priority="328" operator="containsText" text="MODERADA">
      <formula>NOT(ISERROR(SEARCH("MODERADA",H22)))</formula>
    </cfRule>
    <cfRule type="containsText" dxfId="267" priority="329" operator="containsText" text="BAJA">
      <formula>NOT(ISERROR(SEARCH("BAJA",H22)))</formula>
    </cfRule>
  </conditionalFormatting>
  <conditionalFormatting sqref="I29 I32">
    <cfRule type="containsText" dxfId="266" priority="324" stopIfTrue="1" operator="containsText" text="Tolerable">
      <formula>NOT(ISERROR(SEARCH("Tolerable",I29)))</formula>
    </cfRule>
    <cfRule type="containsText" dxfId="265" priority="325" stopIfTrue="1" operator="containsText" text="Importante">
      <formula>NOT(ISERROR(SEARCH("Importante",I29)))</formula>
    </cfRule>
  </conditionalFormatting>
  <conditionalFormatting sqref="I29 I32">
    <cfRule type="containsText" dxfId="264" priority="322" operator="containsText" text="Inaceptable">
      <formula>NOT(ISERROR(SEARCH("Inaceptable",I29)))</formula>
    </cfRule>
    <cfRule type="containsText" dxfId="263" priority="323" operator="containsText" text="Aceptable">
      <formula>NOT(ISERROR(SEARCH("Aceptable",I29)))</formula>
    </cfRule>
  </conditionalFormatting>
  <conditionalFormatting sqref="H29 H32">
    <cfRule type="containsText" dxfId="262" priority="318" operator="containsText" text="Extrema">
      <formula>NOT(ISERROR(SEARCH("Extrema",H29)))</formula>
    </cfRule>
    <cfRule type="containsText" dxfId="261" priority="319" operator="containsText" text="ALTA">
      <formula>NOT(ISERROR(SEARCH("ALTA",H29)))</formula>
    </cfRule>
    <cfRule type="containsText" dxfId="260" priority="320" operator="containsText" text="MODERADA">
      <formula>NOT(ISERROR(SEARCH("MODERADA",H29)))</formula>
    </cfRule>
    <cfRule type="containsText" dxfId="259" priority="321" operator="containsText" text="BAJA">
      <formula>NOT(ISERROR(SEARCH("BAJA",H29)))</formula>
    </cfRule>
  </conditionalFormatting>
  <conditionalFormatting sqref="I39">
    <cfRule type="containsText" dxfId="258" priority="316" stopIfTrue="1" operator="containsText" text="Tolerable">
      <formula>NOT(ISERROR(SEARCH("Tolerable",I39)))</formula>
    </cfRule>
    <cfRule type="containsText" dxfId="257" priority="317" stopIfTrue="1" operator="containsText" text="Importante">
      <formula>NOT(ISERROR(SEARCH("Importante",I39)))</formula>
    </cfRule>
  </conditionalFormatting>
  <conditionalFormatting sqref="I39">
    <cfRule type="containsText" dxfId="256" priority="314" operator="containsText" text="Inaceptable">
      <formula>NOT(ISERROR(SEARCH("Inaceptable",I39)))</formula>
    </cfRule>
    <cfRule type="containsText" dxfId="255" priority="315" operator="containsText" text="Aceptable">
      <formula>NOT(ISERROR(SEARCH("Aceptable",I39)))</formula>
    </cfRule>
  </conditionalFormatting>
  <conditionalFormatting sqref="H39">
    <cfRule type="containsText" dxfId="254" priority="310" operator="containsText" text="Extrema">
      <formula>NOT(ISERROR(SEARCH("Extrema",H39)))</formula>
    </cfRule>
    <cfRule type="containsText" dxfId="253" priority="311" operator="containsText" text="ALTA">
      <formula>NOT(ISERROR(SEARCH("ALTA",H39)))</formula>
    </cfRule>
    <cfRule type="containsText" dxfId="252" priority="312" operator="containsText" text="MODERADA">
      <formula>NOT(ISERROR(SEARCH("MODERADA",H39)))</formula>
    </cfRule>
    <cfRule type="containsText" dxfId="251" priority="313" operator="containsText" text="BAJA">
      <formula>NOT(ISERROR(SEARCH("BAJA",H39)))</formula>
    </cfRule>
  </conditionalFormatting>
  <conditionalFormatting sqref="I42">
    <cfRule type="containsText" dxfId="250" priority="308" stopIfTrue="1" operator="containsText" text="Tolerable">
      <formula>NOT(ISERROR(SEARCH("Tolerable",I42)))</formula>
    </cfRule>
    <cfRule type="containsText" dxfId="249" priority="309" stopIfTrue="1" operator="containsText" text="Importante">
      <formula>NOT(ISERROR(SEARCH("Importante",I42)))</formula>
    </cfRule>
  </conditionalFormatting>
  <conditionalFormatting sqref="I42">
    <cfRule type="containsText" dxfId="248" priority="306" operator="containsText" text="Inaceptable">
      <formula>NOT(ISERROR(SEARCH("Inaceptable",I42)))</formula>
    </cfRule>
    <cfRule type="containsText" dxfId="247" priority="307" operator="containsText" text="Aceptable">
      <formula>NOT(ISERROR(SEARCH("Aceptable",I42)))</formula>
    </cfRule>
  </conditionalFormatting>
  <conditionalFormatting sqref="H42">
    <cfRule type="containsText" dxfId="246" priority="302" operator="containsText" text="Extrema">
      <formula>NOT(ISERROR(SEARCH("Extrema",H42)))</formula>
    </cfRule>
    <cfRule type="containsText" dxfId="245" priority="303" operator="containsText" text="ALTA">
      <formula>NOT(ISERROR(SEARCH("ALTA",H42)))</formula>
    </cfRule>
    <cfRule type="containsText" dxfId="244" priority="304" operator="containsText" text="MODERADA">
      <formula>NOT(ISERROR(SEARCH("MODERADA",H42)))</formula>
    </cfRule>
    <cfRule type="containsText" dxfId="243" priority="305" operator="containsText" text="BAJA">
      <formula>NOT(ISERROR(SEARCH("BAJA",H42)))</formula>
    </cfRule>
  </conditionalFormatting>
  <conditionalFormatting sqref="I49 I52">
    <cfRule type="containsText" dxfId="242" priority="300" stopIfTrue="1" operator="containsText" text="Tolerable">
      <formula>NOT(ISERROR(SEARCH("Tolerable",I49)))</formula>
    </cfRule>
    <cfRule type="containsText" dxfId="241" priority="301" stopIfTrue="1" operator="containsText" text="Importante">
      <formula>NOT(ISERROR(SEARCH("Importante",I49)))</formula>
    </cfRule>
  </conditionalFormatting>
  <conditionalFormatting sqref="I49 I52">
    <cfRule type="containsText" dxfId="240" priority="298" operator="containsText" text="Inaceptable">
      <formula>NOT(ISERROR(SEARCH("Inaceptable",I49)))</formula>
    </cfRule>
    <cfRule type="containsText" dxfId="239" priority="299" operator="containsText" text="Aceptable">
      <formula>NOT(ISERROR(SEARCH("Aceptable",I49)))</formula>
    </cfRule>
  </conditionalFormatting>
  <conditionalFormatting sqref="H49 H52">
    <cfRule type="containsText" dxfId="238" priority="294" operator="containsText" text="Extrema">
      <formula>NOT(ISERROR(SEARCH("Extrema",H49)))</formula>
    </cfRule>
    <cfRule type="containsText" dxfId="237" priority="295" operator="containsText" text="ALTA">
      <formula>NOT(ISERROR(SEARCH("ALTA",H49)))</formula>
    </cfRule>
    <cfRule type="containsText" dxfId="236" priority="296" operator="containsText" text="MODERADA">
      <formula>NOT(ISERROR(SEARCH("MODERADA",H49)))</formula>
    </cfRule>
    <cfRule type="containsText" dxfId="235" priority="297" operator="containsText" text="BAJA">
      <formula>NOT(ISERROR(SEARCH("BAJA",H49)))</formula>
    </cfRule>
  </conditionalFormatting>
  <conditionalFormatting sqref="P22">
    <cfRule type="containsText" dxfId="234" priority="292" stopIfTrue="1" operator="containsText" text="Tolerable">
      <formula>NOT(ISERROR(SEARCH("Tolerable",P22)))</formula>
    </cfRule>
    <cfRule type="containsText" dxfId="233" priority="293" stopIfTrue="1" operator="containsText" text="Importante">
      <formula>NOT(ISERROR(SEARCH("Importante",P22)))</formula>
    </cfRule>
  </conditionalFormatting>
  <conditionalFormatting sqref="P22">
    <cfRule type="containsText" dxfId="232" priority="290" operator="containsText" text="Inaceptable">
      <formula>NOT(ISERROR(SEARCH("Inaceptable",P22)))</formula>
    </cfRule>
    <cfRule type="containsText" dxfId="231" priority="291" operator="containsText" text="Aceptable">
      <formula>NOT(ISERROR(SEARCH("Aceptable",P22)))</formula>
    </cfRule>
  </conditionalFormatting>
  <conditionalFormatting sqref="O22">
    <cfRule type="containsText" dxfId="230" priority="286" operator="containsText" text="Extrema">
      <formula>NOT(ISERROR(SEARCH("Extrema",O22)))</formula>
    </cfRule>
    <cfRule type="containsText" dxfId="229" priority="287" operator="containsText" text="ALTA">
      <formula>NOT(ISERROR(SEARCH("ALTA",O22)))</formula>
    </cfRule>
    <cfRule type="containsText" dxfId="228" priority="288" operator="containsText" text="MODERADA">
      <formula>NOT(ISERROR(SEARCH("MODERADA",O22)))</formula>
    </cfRule>
    <cfRule type="containsText" dxfId="227" priority="289" operator="containsText" text="BAJA">
      <formula>NOT(ISERROR(SEARCH("BAJA",O22)))</formula>
    </cfRule>
  </conditionalFormatting>
  <conditionalFormatting sqref="P29 P32">
    <cfRule type="containsText" dxfId="226" priority="284" stopIfTrue="1" operator="containsText" text="Tolerable">
      <formula>NOT(ISERROR(SEARCH("Tolerable",P29)))</formula>
    </cfRule>
    <cfRule type="containsText" dxfId="225" priority="285" stopIfTrue="1" operator="containsText" text="Importante">
      <formula>NOT(ISERROR(SEARCH("Importante",P29)))</formula>
    </cfRule>
  </conditionalFormatting>
  <conditionalFormatting sqref="P29 P32">
    <cfRule type="containsText" dxfId="224" priority="282" operator="containsText" text="Inaceptable">
      <formula>NOT(ISERROR(SEARCH("Inaceptable",P29)))</formula>
    </cfRule>
    <cfRule type="containsText" dxfId="223" priority="283" operator="containsText" text="Aceptable">
      <formula>NOT(ISERROR(SEARCH("Aceptable",P29)))</formula>
    </cfRule>
  </conditionalFormatting>
  <conditionalFormatting sqref="O29 O32">
    <cfRule type="containsText" dxfId="222" priority="278" operator="containsText" text="Extrema">
      <formula>NOT(ISERROR(SEARCH("Extrema",O29)))</formula>
    </cfRule>
    <cfRule type="containsText" dxfId="221" priority="279" operator="containsText" text="ALTA">
      <formula>NOT(ISERROR(SEARCH("ALTA",O29)))</formula>
    </cfRule>
    <cfRule type="containsText" dxfId="220" priority="280" operator="containsText" text="MODERADA">
      <formula>NOT(ISERROR(SEARCH("MODERADA",O29)))</formula>
    </cfRule>
    <cfRule type="containsText" dxfId="219" priority="281" operator="containsText" text="BAJA">
      <formula>NOT(ISERROR(SEARCH("BAJA",O29)))</formula>
    </cfRule>
  </conditionalFormatting>
  <conditionalFormatting sqref="P39 P42">
    <cfRule type="containsText" dxfId="218" priority="276" stopIfTrue="1" operator="containsText" text="Tolerable">
      <formula>NOT(ISERROR(SEARCH("Tolerable",P39)))</formula>
    </cfRule>
    <cfRule type="containsText" dxfId="217" priority="277" stopIfTrue="1" operator="containsText" text="Importante">
      <formula>NOT(ISERROR(SEARCH("Importante",P39)))</formula>
    </cfRule>
  </conditionalFormatting>
  <conditionalFormatting sqref="P39 P42">
    <cfRule type="containsText" dxfId="216" priority="274" operator="containsText" text="Inaceptable">
      <formula>NOT(ISERROR(SEARCH("Inaceptable",P39)))</formula>
    </cfRule>
    <cfRule type="containsText" dxfId="215" priority="275" operator="containsText" text="Aceptable">
      <formula>NOT(ISERROR(SEARCH("Aceptable",P39)))</formula>
    </cfRule>
  </conditionalFormatting>
  <conditionalFormatting sqref="O39 O42">
    <cfRule type="containsText" dxfId="214" priority="270" operator="containsText" text="Extrema">
      <formula>NOT(ISERROR(SEARCH("Extrema",O39)))</formula>
    </cfRule>
    <cfRule type="containsText" dxfId="213" priority="271" operator="containsText" text="ALTA">
      <formula>NOT(ISERROR(SEARCH("ALTA",O39)))</formula>
    </cfRule>
    <cfRule type="containsText" dxfId="212" priority="272" operator="containsText" text="MODERADA">
      <formula>NOT(ISERROR(SEARCH("MODERADA",O39)))</formula>
    </cfRule>
    <cfRule type="containsText" dxfId="211" priority="273" operator="containsText" text="BAJA">
      <formula>NOT(ISERROR(SEARCH("BAJA",O39)))</formula>
    </cfRule>
  </conditionalFormatting>
  <conditionalFormatting sqref="P49 P52">
    <cfRule type="containsText" dxfId="210" priority="268" stopIfTrue="1" operator="containsText" text="Tolerable">
      <formula>NOT(ISERROR(SEARCH("Tolerable",P49)))</formula>
    </cfRule>
    <cfRule type="containsText" dxfId="209" priority="269" stopIfTrue="1" operator="containsText" text="Importante">
      <formula>NOT(ISERROR(SEARCH("Importante",P49)))</formula>
    </cfRule>
  </conditionalFormatting>
  <conditionalFormatting sqref="P49 P52">
    <cfRule type="containsText" dxfId="208" priority="266" operator="containsText" text="Inaceptable">
      <formula>NOT(ISERROR(SEARCH("Inaceptable",P49)))</formula>
    </cfRule>
    <cfRule type="containsText" dxfId="207" priority="267" operator="containsText" text="Aceptable">
      <formula>NOT(ISERROR(SEARCH("Aceptable",P49)))</formula>
    </cfRule>
  </conditionalFormatting>
  <conditionalFormatting sqref="O49 O52">
    <cfRule type="containsText" dxfId="206" priority="262" operator="containsText" text="Extrema">
      <formula>NOT(ISERROR(SEARCH("Extrema",O49)))</formula>
    </cfRule>
    <cfRule type="containsText" dxfId="205" priority="263" operator="containsText" text="ALTA">
      <formula>NOT(ISERROR(SEARCH("ALTA",O49)))</formula>
    </cfRule>
    <cfRule type="containsText" dxfId="204" priority="264" operator="containsText" text="MODERADA">
      <formula>NOT(ISERROR(SEARCH("MODERADA",O49)))</formula>
    </cfRule>
    <cfRule type="containsText" dxfId="203" priority="265" operator="containsText" text="BAJA">
      <formula>NOT(ISERROR(SEARCH("BAJA",O49)))</formula>
    </cfRule>
  </conditionalFormatting>
  <conditionalFormatting sqref="B64 D60:D61 D63:D64">
    <cfRule type="expression" dxfId="202" priority="259" stopIfTrue="1">
      <formula>$H60="bajo"</formula>
    </cfRule>
    <cfRule type="expression" dxfId="201" priority="260" stopIfTrue="1">
      <formula>$H60="medio"</formula>
    </cfRule>
    <cfRule type="expression" dxfId="200" priority="261" stopIfTrue="1">
      <formula>$H60="alto"</formula>
    </cfRule>
  </conditionalFormatting>
  <conditionalFormatting sqref="B60">
    <cfRule type="expression" dxfId="199" priority="256" stopIfTrue="1">
      <formula>$H60="bajo"</formula>
    </cfRule>
    <cfRule type="expression" dxfId="198" priority="257" stopIfTrue="1">
      <formula>$H60="medio"</formula>
    </cfRule>
    <cfRule type="expression" dxfId="197" priority="258" stopIfTrue="1">
      <formula>$H60="alto"</formula>
    </cfRule>
  </conditionalFormatting>
  <conditionalFormatting sqref="B59">
    <cfRule type="containsText" dxfId="196" priority="254" stopIfTrue="1" operator="containsText" text="Tolerable">
      <formula>NOT(ISERROR(SEARCH("Tolerable",B59)))</formula>
    </cfRule>
    <cfRule type="containsText" dxfId="195" priority="255" stopIfTrue="1" operator="containsText" text="Importante">
      <formula>NOT(ISERROR(SEARCH("Importante",B59)))</formula>
    </cfRule>
  </conditionalFormatting>
  <conditionalFormatting sqref="D59">
    <cfRule type="containsText" dxfId="194" priority="252" stopIfTrue="1" operator="containsText" text="Tolerable">
      <formula>NOT(ISERROR(SEARCH("Tolerable",D59)))</formula>
    </cfRule>
    <cfRule type="containsText" dxfId="193" priority="253" stopIfTrue="1" operator="containsText" text="Importante">
      <formula>NOT(ISERROR(SEARCH("Importante",D59)))</formula>
    </cfRule>
  </conditionalFormatting>
  <conditionalFormatting sqref="B61">
    <cfRule type="expression" dxfId="192" priority="249" stopIfTrue="1">
      <formula>$H61="bajo"</formula>
    </cfRule>
    <cfRule type="expression" dxfId="191" priority="250" stopIfTrue="1">
      <formula>$H61="medio"</formula>
    </cfRule>
    <cfRule type="expression" dxfId="190" priority="251" stopIfTrue="1">
      <formula>$H61="alto"</formula>
    </cfRule>
  </conditionalFormatting>
  <conditionalFormatting sqref="B63">
    <cfRule type="expression" dxfId="189" priority="246" stopIfTrue="1">
      <formula>$H63="bajo"</formula>
    </cfRule>
    <cfRule type="expression" dxfId="188" priority="247" stopIfTrue="1">
      <formula>$H63="medio"</formula>
    </cfRule>
    <cfRule type="expression" dxfId="187" priority="248" stopIfTrue="1">
      <formula>$H63="alto"</formula>
    </cfRule>
  </conditionalFormatting>
  <conditionalFormatting sqref="B62">
    <cfRule type="containsText" dxfId="186" priority="244" stopIfTrue="1" operator="containsText" text="Tolerable">
      <formula>NOT(ISERROR(SEARCH("Tolerable",B62)))</formula>
    </cfRule>
    <cfRule type="containsText" dxfId="185" priority="245" stopIfTrue="1" operator="containsText" text="Importante">
      <formula>NOT(ISERROR(SEARCH("Importante",B62)))</formula>
    </cfRule>
  </conditionalFormatting>
  <conditionalFormatting sqref="D62">
    <cfRule type="containsText" dxfId="184" priority="242" stopIfTrue="1" operator="containsText" text="Tolerable">
      <formula>NOT(ISERROR(SEARCH("Tolerable",D62)))</formula>
    </cfRule>
    <cfRule type="containsText" dxfId="183" priority="243" stopIfTrue="1" operator="containsText" text="Importante">
      <formula>NOT(ISERROR(SEARCH("Importante",D62)))</formula>
    </cfRule>
  </conditionalFormatting>
  <conditionalFormatting sqref="Q59">
    <cfRule type="containsText" dxfId="182" priority="237" stopIfTrue="1" operator="containsText" text="Tolerable">
      <formula>NOT(ISERROR(SEARCH("Tolerable",Q59)))</formula>
    </cfRule>
    <cfRule type="containsText" dxfId="181" priority="238" stopIfTrue="1" operator="containsText" text="Importante">
      <formula>NOT(ISERROR(SEARCH("Importante",Q59)))</formula>
    </cfRule>
  </conditionalFormatting>
  <conditionalFormatting sqref="Q59">
    <cfRule type="containsText" dxfId="180" priority="235" operator="containsText" text="Inaceptable">
      <formula>NOT(ISERROR(SEARCH("Inaceptable",Q59)))</formula>
    </cfRule>
    <cfRule type="containsText" dxfId="179" priority="236" operator="containsText" text="Aceptable">
      <formula>NOT(ISERROR(SEARCH("Aceptable",Q59)))</formula>
    </cfRule>
  </conditionalFormatting>
  <conditionalFormatting sqref="Q62">
    <cfRule type="containsText" dxfId="178" priority="230" stopIfTrue="1" operator="containsText" text="Tolerable">
      <formula>NOT(ISERROR(SEARCH("Tolerable",Q62)))</formula>
    </cfRule>
    <cfRule type="containsText" dxfId="177" priority="231" stopIfTrue="1" operator="containsText" text="Importante">
      <formula>NOT(ISERROR(SEARCH("Importante",Q62)))</formula>
    </cfRule>
  </conditionalFormatting>
  <conditionalFormatting sqref="Q62">
    <cfRule type="containsText" dxfId="176" priority="228" operator="containsText" text="Inaceptable">
      <formula>NOT(ISERROR(SEARCH("Inaceptable",Q62)))</formula>
    </cfRule>
    <cfRule type="containsText" dxfId="175" priority="229" operator="containsText" text="Aceptable">
      <formula>NOT(ISERROR(SEARCH("Aceptable",Q62)))</formula>
    </cfRule>
  </conditionalFormatting>
  <conditionalFormatting sqref="I59 I62">
    <cfRule type="containsText" dxfId="174" priority="226" stopIfTrue="1" operator="containsText" text="Tolerable">
      <formula>NOT(ISERROR(SEARCH("Tolerable",I59)))</formula>
    </cfRule>
    <cfRule type="containsText" dxfId="173" priority="227" stopIfTrue="1" operator="containsText" text="Importante">
      <formula>NOT(ISERROR(SEARCH("Importante",I59)))</formula>
    </cfRule>
  </conditionalFormatting>
  <conditionalFormatting sqref="I59 I62">
    <cfRule type="containsText" dxfId="172" priority="224" operator="containsText" text="Inaceptable">
      <formula>NOT(ISERROR(SEARCH("Inaceptable",I59)))</formula>
    </cfRule>
    <cfRule type="containsText" dxfId="171" priority="225" operator="containsText" text="Aceptable">
      <formula>NOT(ISERROR(SEARCH("Aceptable",I59)))</formula>
    </cfRule>
  </conditionalFormatting>
  <conditionalFormatting sqref="H59 H62">
    <cfRule type="containsText" dxfId="170" priority="220" operator="containsText" text="Extrema">
      <formula>NOT(ISERROR(SEARCH("Extrema",H59)))</formula>
    </cfRule>
    <cfRule type="containsText" dxfId="169" priority="221" operator="containsText" text="ALTA">
      <formula>NOT(ISERROR(SEARCH("ALTA",H59)))</formula>
    </cfRule>
    <cfRule type="containsText" dxfId="168" priority="222" operator="containsText" text="MODERADA">
      <formula>NOT(ISERROR(SEARCH("MODERADA",H59)))</formula>
    </cfRule>
    <cfRule type="containsText" dxfId="167" priority="223" operator="containsText" text="BAJA">
      <formula>NOT(ISERROR(SEARCH("BAJA",H59)))</formula>
    </cfRule>
  </conditionalFormatting>
  <conditionalFormatting sqref="P59 P62">
    <cfRule type="containsText" dxfId="166" priority="218" stopIfTrue="1" operator="containsText" text="Tolerable">
      <formula>NOT(ISERROR(SEARCH("Tolerable",P59)))</formula>
    </cfRule>
    <cfRule type="containsText" dxfId="165" priority="219" stopIfTrue="1" operator="containsText" text="Importante">
      <formula>NOT(ISERROR(SEARCH("Importante",P59)))</formula>
    </cfRule>
  </conditionalFormatting>
  <conditionalFormatting sqref="P59 P62">
    <cfRule type="containsText" dxfId="164" priority="216" operator="containsText" text="Inaceptable">
      <formula>NOT(ISERROR(SEARCH("Inaceptable",P59)))</formula>
    </cfRule>
    <cfRule type="containsText" dxfId="163" priority="217" operator="containsText" text="Aceptable">
      <formula>NOT(ISERROR(SEARCH("Aceptable",P59)))</formula>
    </cfRule>
  </conditionalFormatting>
  <conditionalFormatting sqref="O59 O62">
    <cfRule type="containsText" dxfId="162" priority="212" operator="containsText" text="Extrema">
      <formula>NOT(ISERROR(SEARCH("Extrema",O59)))</formula>
    </cfRule>
    <cfRule type="containsText" dxfId="161" priority="213" operator="containsText" text="ALTA">
      <formula>NOT(ISERROR(SEARCH("ALTA",O59)))</formula>
    </cfRule>
    <cfRule type="containsText" dxfId="160" priority="214" operator="containsText" text="MODERADA">
      <formula>NOT(ISERROR(SEARCH("MODERADA",O59)))</formula>
    </cfRule>
    <cfRule type="containsText" dxfId="159" priority="215" operator="containsText" text="BAJA">
      <formula>NOT(ISERROR(SEARCH("BAJA",O59)))</formula>
    </cfRule>
  </conditionalFormatting>
  <conditionalFormatting sqref="W29 W32">
    <cfRule type="expression" dxfId="158" priority="179" stopIfTrue="1">
      <formula>$M29="bajo"</formula>
    </cfRule>
    <cfRule type="expression" dxfId="157" priority="180" stopIfTrue="1">
      <formula>$M29="medio"</formula>
    </cfRule>
    <cfRule type="expression" dxfId="156" priority="181" stopIfTrue="1">
      <formula>$M29="alto"</formula>
    </cfRule>
  </conditionalFormatting>
  <conditionalFormatting sqref="W39 W42">
    <cfRule type="expression" dxfId="155" priority="176" stopIfTrue="1">
      <formula>$M39="bajo"</formula>
    </cfRule>
    <cfRule type="expression" dxfId="154" priority="177" stopIfTrue="1">
      <formula>$M39="medio"</formula>
    </cfRule>
    <cfRule type="expression" dxfId="153" priority="178" stopIfTrue="1">
      <formula>$M39="alto"</formula>
    </cfRule>
  </conditionalFormatting>
  <conditionalFormatting sqref="W49 W52">
    <cfRule type="expression" dxfId="152" priority="173" stopIfTrue="1">
      <formula>$M49="bajo"</formula>
    </cfRule>
    <cfRule type="expression" dxfId="151" priority="174" stopIfTrue="1">
      <formula>$M49="medio"</formula>
    </cfRule>
    <cfRule type="expression" dxfId="150" priority="175" stopIfTrue="1">
      <formula>$M49="alto"</formula>
    </cfRule>
  </conditionalFormatting>
  <conditionalFormatting sqref="W59 W62">
    <cfRule type="expression" dxfId="149" priority="170" stopIfTrue="1">
      <formula>$M59="bajo"</formula>
    </cfRule>
    <cfRule type="expression" dxfId="148" priority="171" stopIfTrue="1">
      <formula>$M59="medio"</formula>
    </cfRule>
    <cfRule type="expression" dxfId="147" priority="172" stopIfTrue="1">
      <formula>$M59="alto"</formula>
    </cfRule>
  </conditionalFormatting>
  <conditionalFormatting sqref="B74 D70:D71 D73:D74">
    <cfRule type="expression" dxfId="146" priority="167" stopIfTrue="1">
      <formula>$H70="bajo"</formula>
    </cfRule>
    <cfRule type="expression" dxfId="145" priority="168" stopIfTrue="1">
      <formula>$H70="medio"</formula>
    </cfRule>
    <cfRule type="expression" dxfId="144" priority="169" stopIfTrue="1">
      <formula>$H70="alto"</formula>
    </cfRule>
  </conditionalFormatting>
  <conditionalFormatting sqref="B70">
    <cfRule type="expression" dxfId="143" priority="164" stopIfTrue="1">
      <formula>$H70="bajo"</formula>
    </cfRule>
    <cfRule type="expression" dxfId="142" priority="165" stopIfTrue="1">
      <formula>$H70="medio"</formula>
    </cfRule>
    <cfRule type="expression" dxfId="141" priority="166" stopIfTrue="1">
      <formula>$H70="alto"</formula>
    </cfRule>
  </conditionalFormatting>
  <conditionalFormatting sqref="B69">
    <cfRule type="containsText" dxfId="140" priority="162" stopIfTrue="1" operator="containsText" text="Tolerable">
      <formula>NOT(ISERROR(SEARCH("Tolerable",B69)))</formula>
    </cfRule>
    <cfRule type="containsText" dxfId="139" priority="163" stopIfTrue="1" operator="containsText" text="Importante">
      <formula>NOT(ISERROR(SEARCH("Importante",B69)))</formula>
    </cfRule>
  </conditionalFormatting>
  <conditionalFormatting sqref="D69">
    <cfRule type="containsText" dxfId="138" priority="160" stopIfTrue="1" operator="containsText" text="Tolerable">
      <formula>NOT(ISERROR(SEARCH("Tolerable",D69)))</formula>
    </cfRule>
    <cfRule type="containsText" dxfId="137" priority="161" stopIfTrue="1" operator="containsText" text="Importante">
      <formula>NOT(ISERROR(SEARCH("Importante",D69)))</formula>
    </cfRule>
  </conditionalFormatting>
  <conditionalFormatting sqref="B71">
    <cfRule type="expression" dxfId="136" priority="157" stopIfTrue="1">
      <formula>$H71="bajo"</formula>
    </cfRule>
    <cfRule type="expression" dxfId="135" priority="158" stopIfTrue="1">
      <formula>$H71="medio"</formula>
    </cfRule>
    <cfRule type="expression" dxfId="134" priority="159" stopIfTrue="1">
      <formula>$H71="alto"</formula>
    </cfRule>
  </conditionalFormatting>
  <conditionalFormatting sqref="B73">
    <cfRule type="expression" dxfId="133" priority="154" stopIfTrue="1">
      <formula>$H73="bajo"</formula>
    </cfRule>
    <cfRule type="expression" dxfId="132" priority="155" stopIfTrue="1">
      <formula>$H73="medio"</formula>
    </cfRule>
    <cfRule type="expression" dxfId="131" priority="156" stopIfTrue="1">
      <formula>$H73="alto"</formula>
    </cfRule>
  </conditionalFormatting>
  <conditionalFormatting sqref="B72">
    <cfRule type="containsText" dxfId="130" priority="152" stopIfTrue="1" operator="containsText" text="Tolerable">
      <formula>NOT(ISERROR(SEARCH("Tolerable",B72)))</formula>
    </cfRule>
    <cfRule type="containsText" dxfId="129" priority="153" stopIfTrue="1" operator="containsText" text="Importante">
      <formula>NOT(ISERROR(SEARCH("Importante",B72)))</formula>
    </cfRule>
  </conditionalFormatting>
  <conditionalFormatting sqref="D72">
    <cfRule type="containsText" dxfId="128" priority="150" stopIfTrue="1" operator="containsText" text="Tolerable">
      <formula>NOT(ISERROR(SEARCH("Tolerable",D72)))</formula>
    </cfRule>
    <cfRule type="containsText" dxfId="127" priority="151" stopIfTrue="1" operator="containsText" text="Importante">
      <formula>NOT(ISERROR(SEARCH("Importante",D72)))</formula>
    </cfRule>
  </conditionalFormatting>
  <conditionalFormatting sqref="Q69">
    <cfRule type="containsText" dxfId="126" priority="148" stopIfTrue="1" operator="containsText" text="Tolerable">
      <formula>NOT(ISERROR(SEARCH("Tolerable",Q69)))</formula>
    </cfRule>
    <cfRule type="containsText" dxfId="125" priority="149" stopIfTrue="1" operator="containsText" text="Importante">
      <formula>NOT(ISERROR(SEARCH("Importante",Q69)))</formula>
    </cfRule>
  </conditionalFormatting>
  <conditionalFormatting sqref="Q69">
    <cfRule type="containsText" dxfId="124" priority="146" operator="containsText" text="Inaceptable">
      <formula>NOT(ISERROR(SEARCH("Inaceptable",Q69)))</formula>
    </cfRule>
    <cfRule type="containsText" dxfId="123" priority="147" operator="containsText" text="Aceptable">
      <formula>NOT(ISERROR(SEARCH("Aceptable",Q69)))</formula>
    </cfRule>
  </conditionalFormatting>
  <conditionalFormatting sqref="Q72">
    <cfRule type="containsText" dxfId="122" priority="144" stopIfTrue="1" operator="containsText" text="Tolerable">
      <formula>NOT(ISERROR(SEARCH("Tolerable",Q72)))</formula>
    </cfRule>
    <cfRule type="containsText" dxfId="121" priority="145" stopIfTrue="1" operator="containsText" text="Importante">
      <formula>NOT(ISERROR(SEARCH("Importante",Q72)))</formula>
    </cfRule>
  </conditionalFormatting>
  <conditionalFormatting sqref="Q72">
    <cfRule type="containsText" dxfId="120" priority="142" operator="containsText" text="Inaceptable">
      <formula>NOT(ISERROR(SEARCH("Inaceptable",Q72)))</formula>
    </cfRule>
    <cfRule type="containsText" dxfId="119" priority="143" operator="containsText" text="Aceptable">
      <formula>NOT(ISERROR(SEARCH("Aceptable",Q72)))</formula>
    </cfRule>
  </conditionalFormatting>
  <conditionalFormatting sqref="I69 I72">
    <cfRule type="containsText" dxfId="118" priority="140" stopIfTrue="1" operator="containsText" text="Tolerable">
      <formula>NOT(ISERROR(SEARCH("Tolerable",I69)))</formula>
    </cfRule>
    <cfRule type="containsText" dxfId="117" priority="141" stopIfTrue="1" operator="containsText" text="Importante">
      <formula>NOT(ISERROR(SEARCH("Importante",I69)))</formula>
    </cfRule>
  </conditionalFormatting>
  <conditionalFormatting sqref="I69 I72">
    <cfRule type="containsText" dxfId="116" priority="138" operator="containsText" text="Inaceptable">
      <formula>NOT(ISERROR(SEARCH("Inaceptable",I69)))</formula>
    </cfRule>
    <cfRule type="containsText" dxfId="115" priority="139" operator="containsText" text="Aceptable">
      <formula>NOT(ISERROR(SEARCH("Aceptable",I69)))</formula>
    </cfRule>
  </conditionalFormatting>
  <conditionalFormatting sqref="H69 H72">
    <cfRule type="containsText" dxfId="114" priority="134" operator="containsText" text="Extrema">
      <formula>NOT(ISERROR(SEARCH("Extrema",H69)))</formula>
    </cfRule>
    <cfRule type="containsText" dxfId="113" priority="135" operator="containsText" text="ALTA">
      <formula>NOT(ISERROR(SEARCH("ALTA",H69)))</formula>
    </cfRule>
    <cfRule type="containsText" dxfId="112" priority="136" operator="containsText" text="MODERADA">
      <formula>NOT(ISERROR(SEARCH("MODERADA",H69)))</formula>
    </cfRule>
    <cfRule type="containsText" dxfId="111" priority="137" operator="containsText" text="BAJA">
      <formula>NOT(ISERROR(SEARCH("BAJA",H69)))</formula>
    </cfRule>
  </conditionalFormatting>
  <conditionalFormatting sqref="P69 P72">
    <cfRule type="containsText" dxfId="110" priority="132" stopIfTrue="1" operator="containsText" text="Tolerable">
      <formula>NOT(ISERROR(SEARCH("Tolerable",P69)))</formula>
    </cfRule>
    <cfRule type="containsText" dxfId="109" priority="133" stopIfTrue="1" operator="containsText" text="Importante">
      <formula>NOT(ISERROR(SEARCH("Importante",P69)))</formula>
    </cfRule>
  </conditionalFormatting>
  <conditionalFormatting sqref="P69 P72">
    <cfRule type="containsText" dxfId="108" priority="130" operator="containsText" text="Inaceptable">
      <formula>NOT(ISERROR(SEARCH("Inaceptable",P69)))</formula>
    </cfRule>
    <cfRule type="containsText" dxfId="107" priority="131" operator="containsText" text="Aceptable">
      <formula>NOT(ISERROR(SEARCH("Aceptable",P69)))</formula>
    </cfRule>
  </conditionalFormatting>
  <conditionalFormatting sqref="O69 O72">
    <cfRule type="containsText" dxfId="106" priority="126" operator="containsText" text="Extrema">
      <formula>NOT(ISERROR(SEARCH("Extrema",O69)))</formula>
    </cfRule>
    <cfRule type="containsText" dxfId="105" priority="127" operator="containsText" text="ALTA">
      <formula>NOT(ISERROR(SEARCH("ALTA",O69)))</formula>
    </cfRule>
    <cfRule type="containsText" dxfId="104" priority="128" operator="containsText" text="MODERADA">
      <formula>NOT(ISERROR(SEARCH("MODERADA",O69)))</formula>
    </cfRule>
    <cfRule type="containsText" dxfId="103" priority="129" operator="containsText" text="BAJA">
      <formula>NOT(ISERROR(SEARCH("BAJA",O69)))</formula>
    </cfRule>
  </conditionalFormatting>
  <conditionalFormatting sqref="W69 W72">
    <cfRule type="expression" dxfId="102" priority="123" stopIfTrue="1">
      <formula>$M69="bajo"</formula>
    </cfRule>
    <cfRule type="expression" dxfId="101" priority="124" stopIfTrue="1">
      <formula>$M69="medio"</formula>
    </cfRule>
    <cfRule type="expression" dxfId="100" priority="125" stopIfTrue="1">
      <formula>$M69="alto"</formula>
    </cfRule>
  </conditionalFormatting>
  <conditionalFormatting sqref="B20:B21 D21">
    <cfRule type="containsText" dxfId="99" priority="105" stopIfTrue="1" operator="containsText" text="Tolerable">
      <formula>NOT(ISERROR(SEARCH("Tolerable",B20)))</formula>
    </cfRule>
    <cfRule type="containsText" dxfId="98" priority="106" stopIfTrue="1" operator="containsText" text="Importante">
      <formula>NOT(ISERROR(SEARCH("Importante",B20)))</formula>
    </cfRule>
  </conditionalFormatting>
  <conditionalFormatting sqref="B19">
    <cfRule type="expression" dxfId="97" priority="97" stopIfTrue="1">
      <formula>$M19="bajo"</formula>
    </cfRule>
    <cfRule type="expression" dxfId="96" priority="98" stopIfTrue="1">
      <formula>$M19="medio"</formula>
    </cfRule>
    <cfRule type="expression" dxfId="95" priority="99" stopIfTrue="1">
      <formula>$M19="alto"</formula>
    </cfRule>
  </conditionalFormatting>
  <conditionalFormatting sqref="D20">
    <cfRule type="expression" dxfId="94" priority="94" stopIfTrue="1">
      <formula>$M20="bajo"</formula>
    </cfRule>
    <cfRule type="expression" dxfId="93" priority="95" stopIfTrue="1">
      <formula>$M20="medio"</formula>
    </cfRule>
    <cfRule type="expression" dxfId="92" priority="96" stopIfTrue="1">
      <formula>$M20="alto"</formula>
    </cfRule>
  </conditionalFormatting>
  <conditionalFormatting sqref="D19">
    <cfRule type="expression" dxfId="91" priority="91" stopIfTrue="1">
      <formula>$M19="bajo"</formula>
    </cfRule>
    <cfRule type="expression" dxfId="90" priority="92" stopIfTrue="1">
      <formula>$M19="medio"</formula>
    </cfRule>
    <cfRule type="expression" dxfId="89" priority="93" stopIfTrue="1">
      <formula>$M19="alto"</formula>
    </cfRule>
  </conditionalFormatting>
  <conditionalFormatting sqref="D33:D34">
    <cfRule type="expression" dxfId="88" priority="88" stopIfTrue="1">
      <formula>$H33="bajo"</formula>
    </cfRule>
    <cfRule type="expression" dxfId="87" priority="89" stopIfTrue="1">
      <formula>$H33="medio"</formula>
    </cfRule>
    <cfRule type="expression" dxfId="86" priority="90" stopIfTrue="1">
      <formula>$H33="alto"</formula>
    </cfRule>
  </conditionalFormatting>
  <conditionalFormatting sqref="B33">
    <cfRule type="expression" dxfId="85" priority="75" stopIfTrue="1">
      <formula>$H33="bajo"</formula>
    </cfRule>
    <cfRule type="expression" dxfId="84" priority="76" stopIfTrue="1">
      <formula>$H33="medio"</formula>
    </cfRule>
    <cfRule type="expression" dxfId="83" priority="77" stopIfTrue="1">
      <formula>$H33="alto"</formula>
    </cfRule>
  </conditionalFormatting>
  <conditionalFormatting sqref="B34">
    <cfRule type="expression" dxfId="82" priority="72" stopIfTrue="1">
      <formula>$H34="bajo"</formula>
    </cfRule>
    <cfRule type="expression" dxfId="81" priority="73" stopIfTrue="1">
      <formula>$H34="medio"</formula>
    </cfRule>
    <cfRule type="expression" dxfId="80" priority="74" stopIfTrue="1">
      <formula>$H34="alto"</formula>
    </cfRule>
  </conditionalFormatting>
  <conditionalFormatting sqref="B32">
    <cfRule type="expression" dxfId="79" priority="69" stopIfTrue="1">
      <formula>$H32="bajo"</formula>
    </cfRule>
    <cfRule type="expression" dxfId="78" priority="70" stopIfTrue="1">
      <formula>$H32="medio"</formula>
    </cfRule>
    <cfRule type="expression" dxfId="77" priority="71" stopIfTrue="1">
      <formula>$H32="alto"</formula>
    </cfRule>
  </conditionalFormatting>
  <conditionalFormatting sqref="D33">
    <cfRule type="containsText" dxfId="76" priority="67" stopIfTrue="1" operator="containsText" text="Tolerable">
      <formula>NOT(ISERROR(SEARCH("Tolerable",D33)))</formula>
    </cfRule>
    <cfRule type="containsText" dxfId="75" priority="68" stopIfTrue="1" operator="containsText" text="Importante">
      <formula>NOT(ISERROR(SEARCH("Importante",D33)))</formula>
    </cfRule>
  </conditionalFormatting>
  <conditionalFormatting sqref="D32">
    <cfRule type="expression" dxfId="74" priority="64" stopIfTrue="1">
      <formula>$H32="bajo"</formula>
    </cfRule>
    <cfRule type="expression" dxfId="73" priority="65" stopIfTrue="1">
      <formula>$H32="medio"</formula>
    </cfRule>
    <cfRule type="expression" dxfId="72" priority="66" stopIfTrue="1">
      <formula>$H32="alto"</formula>
    </cfRule>
  </conditionalFormatting>
  <conditionalFormatting sqref="D32">
    <cfRule type="containsText" dxfId="71" priority="62" stopIfTrue="1" operator="containsText" text="Tolerable">
      <formula>NOT(ISERROR(SEARCH("Tolerable",D32)))</formula>
    </cfRule>
    <cfRule type="containsText" dxfId="70" priority="63" stopIfTrue="1" operator="containsText" text="Importante">
      <formula>NOT(ISERROR(SEARCH("Importante",D32)))</formula>
    </cfRule>
  </conditionalFormatting>
  <conditionalFormatting sqref="D40:D41">
    <cfRule type="expression" dxfId="69" priority="59" stopIfTrue="1">
      <formula>$H40="bajo"</formula>
    </cfRule>
    <cfRule type="expression" dxfId="68" priority="60" stopIfTrue="1">
      <formula>$H40="medio"</formula>
    </cfRule>
    <cfRule type="expression" dxfId="67" priority="61" stopIfTrue="1">
      <formula>$H40="alto"</formula>
    </cfRule>
  </conditionalFormatting>
  <conditionalFormatting sqref="B40">
    <cfRule type="expression" dxfId="66" priority="56" stopIfTrue="1">
      <formula>$H40="bajo"</formula>
    </cfRule>
    <cfRule type="expression" dxfId="65" priority="57" stopIfTrue="1">
      <formula>$H40="medio"</formula>
    </cfRule>
    <cfRule type="expression" dxfId="64" priority="58" stopIfTrue="1">
      <formula>$H40="alto"</formula>
    </cfRule>
  </conditionalFormatting>
  <conditionalFormatting sqref="B41">
    <cfRule type="expression" dxfId="63" priority="53" stopIfTrue="1">
      <formula>$H41="bajo"</formula>
    </cfRule>
    <cfRule type="expression" dxfId="62" priority="54" stopIfTrue="1">
      <formula>$H41="medio"</formula>
    </cfRule>
    <cfRule type="expression" dxfId="61" priority="55" stopIfTrue="1">
      <formula>$H41="alto"</formula>
    </cfRule>
  </conditionalFormatting>
  <conditionalFormatting sqref="B43">
    <cfRule type="expression" dxfId="60" priority="50" stopIfTrue="1">
      <formula>$H43="bajo"</formula>
    </cfRule>
    <cfRule type="expression" dxfId="59" priority="51" stopIfTrue="1">
      <formula>$H43="medio"</formula>
    </cfRule>
    <cfRule type="expression" dxfId="58" priority="52" stopIfTrue="1">
      <formula>$H43="alto"</formula>
    </cfRule>
  </conditionalFormatting>
  <conditionalFormatting sqref="B44">
    <cfRule type="expression" dxfId="57" priority="47" stopIfTrue="1">
      <formula>$H44="bajo"</formula>
    </cfRule>
    <cfRule type="expression" dxfId="56" priority="48" stopIfTrue="1">
      <formula>$H44="medio"</formula>
    </cfRule>
    <cfRule type="expression" dxfId="55" priority="49" stopIfTrue="1">
      <formula>$H44="alto"</formula>
    </cfRule>
  </conditionalFormatting>
  <conditionalFormatting sqref="B39">
    <cfRule type="expression" dxfId="54" priority="44" stopIfTrue="1">
      <formula>$H39="bajo"</formula>
    </cfRule>
    <cfRule type="expression" dxfId="53" priority="45" stopIfTrue="1">
      <formula>$H39="medio"</formula>
    </cfRule>
    <cfRule type="expression" dxfId="52" priority="46" stopIfTrue="1">
      <formula>$H39="alto"</formula>
    </cfRule>
  </conditionalFormatting>
  <conditionalFormatting sqref="D40">
    <cfRule type="containsText" dxfId="51" priority="42" stopIfTrue="1" operator="containsText" text="Tolerable">
      <formula>NOT(ISERROR(SEARCH("Tolerable",D40)))</formula>
    </cfRule>
    <cfRule type="containsText" dxfId="50" priority="43" stopIfTrue="1" operator="containsText" text="Importante">
      <formula>NOT(ISERROR(SEARCH("Importante",D40)))</formula>
    </cfRule>
  </conditionalFormatting>
  <conditionalFormatting sqref="D39">
    <cfRule type="expression" dxfId="49" priority="39" stopIfTrue="1">
      <formula>$H39="bajo"</formula>
    </cfRule>
    <cfRule type="expression" dxfId="48" priority="40" stopIfTrue="1">
      <formula>$H39="medio"</formula>
    </cfRule>
    <cfRule type="expression" dxfId="47" priority="41" stopIfTrue="1">
      <formula>$H39="alto"</formula>
    </cfRule>
  </conditionalFormatting>
  <conditionalFormatting sqref="D39">
    <cfRule type="containsText" dxfId="46" priority="37" stopIfTrue="1" operator="containsText" text="Tolerable">
      <formula>NOT(ISERROR(SEARCH("Tolerable",D39)))</formula>
    </cfRule>
    <cfRule type="containsText" dxfId="45" priority="38" stopIfTrue="1" operator="containsText" text="Importante">
      <formula>NOT(ISERROR(SEARCH("Importante",D39)))</formula>
    </cfRule>
  </conditionalFormatting>
  <conditionalFormatting sqref="B42">
    <cfRule type="expression" dxfId="44" priority="34" stopIfTrue="1">
      <formula>$H42="bajo"</formula>
    </cfRule>
    <cfRule type="expression" dxfId="43" priority="35" stopIfTrue="1">
      <formula>$H42="medio"</formula>
    </cfRule>
    <cfRule type="expression" dxfId="42" priority="36" stopIfTrue="1">
      <formula>$H42="alto"</formula>
    </cfRule>
  </conditionalFormatting>
  <conditionalFormatting sqref="D42:D44">
    <cfRule type="expression" dxfId="41" priority="31" stopIfTrue="1">
      <formula>$H42="bajo"</formula>
    </cfRule>
    <cfRule type="expression" dxfId="40" priority="32" stopIfTrue="1">
      <formula>$H42="medio"</formula>
    </cfRule>
    <cfRule type="expression" dxfId="39" priority="33" stopIfTrue="1">
      <formula>$H42="alto"</formula>
    </cfRule>
  </conditionalFormatting>
  <conditionalFormatting sqref="D23:D24">
    <cfRule type="expression" dxfId="38" priority="28" stopIfTrue="1">
      <formula>$H23="bajo"</formula>
    </cfRule>
    <cfRule type="expression" dxfId="37" priority="29" stopIfTrue="1">
      <formula>$H23="medio"</formula>
    </cfRule>
    <cfRule type="expression" dxfId="36" priority="30" stopIfTrue="1">
      <formula>$H23="alto"</formula>
    </cfRule>
  </conditionalFormatting>
  <conditionalFormatting sqref="B23">
    <cfRule type="expression" dxfId="35" priority="25" stopIfTrue="1">
      <formula>$H23="bajo"</formula>
    </cfRule>
    <cfRule type="expression" dxfId="34" priority="26" stopIfTrue="1">
      <formula>$H23="medio"</formula>
    </cfRule>
    <cfRule type="expression" dxfId="33" priority="27" stopIfTrue="1">
      <formula>$H23="alto"</formula>
    </cfRule>
  </conditionalFormatting>
  <conditionalFormatting sqref="B22">
    <cfRule type="containsText" dxfId="32" priority="23" stopIfTrue="1" operator="containsText" text="Tolerable">
      <formula>NOT(ISERROR(SEARCH("Tolerable",B22)))</formula>
    </cfRule>
    <cfRule type="containsText" dxfId="31" priority="24" stopIfTrue="1" operator="containsText" text="Importante">
      <formula>NOT(ISERROR(SEARCH("Importante",B22)))</formula>
    </cfRule>
  </conditionalFormatting>
  <conditionalFormatting sqref="D22">
    <cfRule type="containsText" dxfId="30" priority="21" stopIfTrue="1" operator="containsText" text="Tolerable">
      <formula>NOT(ISERROR(SEARCH("Tolerable",D22)))</formula>
    </cfRule>
    <cfRule type="containsText" dxfId="29" priority="22" stopIfTrue="1" operator="containsText" text="Importante">
      <formula>NOT(ISERROR(SEARCH("Importante",D22)))</formula>
    </cfRule>
  </conditionalFormatting>
  <conditionalFormatting sqref="B24">
    <cfRule type="expression" dxfId="28" priority="18" stopIfTrue="1">
      <formula>$H24="bajo"</formula>
    </cfRule>
    <cfRule type="expression" dxfId="27" priority="19" stopIfTrue="1">
      <formula>$H24="medio"</formula>
    </cfRule>
    <cfRule type="expression" dxfId="26" priority="20" stopIfTrue="1">
      <formula>$H24="alto"</formula>
    </cfRule>
  </conditionalFormatting>
  <conditionalFormatting sqref="B30 D30:D31">
    <cfRule type="expression" dxfId="25" priority="15" stopIfTrue="1">
      <formula>$H30="bajo"</formula>
    </cfRule>
    <cfRule type="expression" dxfId="24" priority="16" stopIfTrue="1">
      <formula>$H30="medio"</formula>
    </cfRule>
    <cfRule type="expression" dxfId="23" priority="17" stopIfTrue="1">
      <formula>$H30="alto"</formula>
    </cfRule>
  </conditionalFormatting>
  <conditionalFormatting sqref="B29">
    <cfRule type="containsText" dxfId="22" priority="13" stopIfTrue="1" operator="containsText" text="Tolerable">
      <formula>NOT(ISERROR(SEARCH("Tolerable",B29)))</formula>
    </cfRule>
    <cfRule type="containsText" dxfId="21" priority="14" stopIfTrue="1" operator="containsText" text="Importante">
      <formula>NOT(ISERROR(SEARCH("Importante",B29)))</formula>
    </cfRule>
  </conditionalFormatting>
  <conditionalFormatting sqref="D29">
    <cfRule type="containsText" dxfId="20" priority="11" stopIfTrue="1" operator="containsText" text="Tolerable">
      <formula>NOT(ISERROR(SEARCH("Tolerable",D29)))</formula>
    </cfRule>
    <cfRule type="containsText" dxfId="19" priority="12" stopIfTrue="1" operator="containsText" text="Importante">
      <formula>NOT(ISERROR(SEARCH("Importante",D29)))</formula>
    </cfRule>
  </conditionalFormatting>
  <conditionalFormatting sqref="B31">
    <cfRule type="expression" dxfId="18" priority="8" stopIfTrue="1">
      <formula>$H31="bajo"</formula>
    </cfRule>
    <cfRule type="expression" dxfId="17" priority="9" stopIfTrue="1">
      <formula>$H31="medio"</formula>
    </cfRule>
    <cfRule type="expression" dxfId="16" priority="10" stopIfTrue="1">
      <formula>$H31="alto"</formula>
    </cfRule>
  </conditionalFormatting>
  <conditionalFormatting sqref="Q22">
    <cfRule type="containsText" dxfId="15" priority="6" stopIfTrue="1" operator="containsText" text="Tolerable">
      <formula>NOT(ISERROR(SEARCH("Tolerable",Q22)))</formula>
    </cfRule>
    <cfRule type="containsText" dxfId="14" priority="7" stopIfTrue="1" operator="containsText" text="Importante">
      <formula>NOT(ISERROR(SEARCH("Importante",Q22)))</formula>
    </cfRule>
  </conditionalFormatting>
  <conditionalFormatting sqref="Q22">
    <cfRule type="containsText" dxfId="13" priority="4" operator="containsText" text="Inaceptable">
      <formula>NOT(ISERROR(SEARCH("Inaceptable",Q22)))</formula>
    </cfRule>
    <cfRule type="containsText" dxfId="12" priority="5" operator="containsText" text="Aceptable">
      <formula>NOT(ISERROR(SEARCH("Aceptable",Q22)))</formula>
    </cfRule>
  </conditionalFormatting>
  <conditionalFormatting sqref="W22">
    <cfRule type="expression" dxfId="11" priority="1" stopIfTrue="1">
      <formula>$M22="bajo"</formula>
    </cfRule>
    <cfRule type="expression" dxfId="10" priority="2" stopIfTrue="1">
      <formula>$M22="medio"</formula>
    </cfRule>
    <cfRule type="expression" dxfId="9" priority="3" stopIfTrue="1">
      <formula>$M22="alto"</formula>
    </cfRule>
  </conditionalFormatting>
  <dataValidations count="8">
    <dataValidation type="list" allowBlank="1" showInputMessage="1" showErrorMessage="1" sqref="WVQ983028:WVR983083 UOO20:UOP28 UES20:UET28 TUW20:TUX28 TLA20:TLB28 TBE20:TBF28 SRI20:SRJ28 SHM20:SHN28 RXQ20:RXR28 RNU20:RNV28 RDY20:RDZ28 QUC20:QUD28 QKG20:QKH28 QAK20:QAL28 PQO20:PQP28 PGS20:PGT28 OWW20:OWX28 ONA20:ONB28 ODE20:ODF28 NTI20:NTJ28 NJM20:NJN28 MZQ20:MZR28 MPU20:MPV28 MFY20:MFZ28 LWC20:LWD28 LMG20:LMH28 LCK20:LCL28 KSO20:KSP28 KIS20:KIT28 JYW20:JYX28 JPA20:JPB28 JFE20:JFF28 IVI20:IVJ28 ILM20:ILN28 IBQ20:IBR28 HRU20:HRV28 HHY20:HHZ28 GYC20:GYD28 GOG20:GOH28 GEK20:GEL28 FUO20:FUP28 FKS20:FKT28 FAW20:FAX28 ERA20:ERB28 EHE20:EHF28 DXI20:DXJ28 DNM20:DNN28 DDQ20:DDR28 CTU20:CTV28 CJY20:CJZ28 CAC20:CAD28 BQG20:BQH28 BGK20:BGL28 AWO20:AWP28 AMS20:AMT28 ACW20:ACX28 TA20:TB28 JE20:JF28 WVQ13:WVR18 WLU13:WLV18 WBY13:WBZ18 VSC13:VSD18 VIG13:VIH18 UYK13:UYL18 UOO13:UOP18 UES13:UET18 TUW13:TUX18 TLA13:TLB18 TBE13:TBF18 SRI13:SRJ18 SHM13:SHN18 RXQ13:RXR18 RNU13:RNV18 RDY13:RDZ18 QUC13:QUD18 QKG13:QKH18 QAK13:QAL18 PQO13:PQP18 PGS13:PGT18 OWW13:OWX18 ONA13:ONB18 ODE13:ODF18 NTI13:NTJ18 NJM13:NJN18 MZQ13:MZR18 MPU13:MPV18 MFY13:MFZ18 LWC13:LWD18 LMG13:LMH18 LCK13:LCL18 KSO13:KSP18 KIS13:KIT18 JYW13:JYX18 JPA13:JPB18 JFE13:JFF18 IVI13:IVJ18 ILM13:ILN18 IBQ13:IBR18 HRU13:HRV18 HHY13:HHZ18 GYC13:GYD18 GOG13:GOH18 GEK13:GEL18 FUO13:FUP18 FKS13:FKT18 FAW13:FAX18 ERA13:ERB18 EHE13:EHF18 DXI13:DXJ18 DNM13:DNN18 DDQ13:DDR18 CTU13:CTV18 CJY13:CJZ18 CAC13:CAD18 BQG13:BQH18 BGK13:BGL18 AWO13:AWP18 AMS13:AMT18 ACW13:ACX18 TA13:TB18 JE13:JF18 WVQ20:WVR28 WLU20:WLV28 WBY20:WBZ28 VSC20:VSD28 VIG20:VIH28 UYK20:UYL28 WLU983028:WLV983083 WBY983028:WBZ983083 VSC983028:VSD983083 VIG983028:VIH983083 UYK983028:UYL983083 UOO983028:UOP983083 UES983028:UET983083 TUW983028:TUX983083 TLA983028:TLB983083 TBE983028:TBF983083 SRI983028:SRJ983083 SHM983028:SHN983083 RXQ983028:RXR983083 RNU983028:RNV983083 RDY983028:RDZ983083 QUC983028:QUD983083 QKG983028:QKH983083 QAK983028:QAL983083 PQO983028:PQP983083 PGS983028:PGT983083 OWW983028:OWX983083 ONA983028:ONB983083 ODE983028:ODF983083 NTI983028:NTJ983083 NJM983028:NJN983083 MZQ983028:MZR983083 MPU983028:MPV983083 MFY983028:MFZ983083 LWC983028:LWD983083 LMG983028:LMH983083 LCK983028:LCL983083 KSO983028:KSP983083 KIS983028:KIT983083 JYW983028:JYX983083 JPA983028:JPB983083 JFE983028:JFF983083 IVI983028:IVJ983083 ILM983028:ILN983083 IBQ983028:IBR983083 HRU983028:HRV983083 HHY983028:HHZ983083 GYC983028:GYD983083 GOG983028:GOH983083 GEK983028:GEL983083 FUO983028:FUP983083 FKS983028:FKT983083 FAW983028:FAX983083 ERA983028:ERB983083 EHE983028:EHF983083 DXI983028:DXJ983083 DNM983028:DNN983083 DDQ983028:DDR983083 CTU983028:CTV983083 CJY983028:CJZ983083 CAC983028:CAD983083 BQG983028:BQH983083 BGK983028:BGL983083 AWO983028:AWP983083 AMS983028:AMT983083 ACW983028:ACX983083 TA983028:TB983083 JE983028:JF983083 WVQ917492:WVR917547 WLU917492:WLV917547 WBY917492:WBZ917547 VSC917492:VSD917547 VIG917492:VIH917547 UYK917492:UYL917547 UOO917492:UOP917547 UES917492:UET917547 TUW917492:TUX917547 TLA917492:TLB917547 TBE917492:TBF917547 SRI917492:SRJ917547 SHM917492:SHN917547 RXQ917492:RXR917547 RNU917492:RNV917547 RDY917492:RDZ917547 QUC917492:QUD917547 QKG917492:QKH917547 QAK917492:QAL917547 PQO917492:PQP917547 PGS917492:PGT917547 OWW917492:OWX917547 ONA917492:ONB917547 ODE917492:ODF917547 NTI917492:NTJ917547 NJM917492:NJN917547 MZQ917492:MZR917547 MPU917492:MPV917547 MFY917492:MFZ917547 LWC917492:LWD917547 LMG917492:LMH917547 LCK917492:LCL917547 KSO917492:KSP917547 KIS917492:KIT917547 JYW917492:JYX917547 JPA917492:JPB917547 JFE917492:JFF917547 IVI917492:IVJ917547 ILM917492:ILN917547 IBQ917492:IBR917547 HRU917492:HRV917547 HHY917492:HHZ917547 GYC917492:GYD917547 GOG917492:GOH917547 GEK917492:GEL917547 FUO917492:FUP917547 FKS917492:FKT917547 FAW917492:FAX917547 ERA917492:ERB917547 EHE917492:EHF917547 DXI917492:DXJ917547 DNM917492:DNN917547 DDQ917492:DDR917547 CTU917492:CTV917547 CJY917492:CJZ917547 CAC917492:CAD917547 BQG917492:BQH917547 BGK917492:BGL917547 AWO917492:AWP917547 AMS917492:AMT917547 ACW917492:ACX917547 TA917492:TB917547 JE917492:JF917547 WVQ851956:WVR852011 WLU851956:WLV852011 WBY851956:WBZ852011 VSC851956:VSD852011 VIG851956:VIH852011 UYK851956:UYL852011 UOO851956:UOP852011 UES851956:UET852011 TUW851956:TUX852011 TLA851956:TLB852011 TBE851956:TBF852011 SRI851956:SRJ852011 SHM851956:SHN852011 RXQ851956:RXR852011 RNU851956:RNV852011 RDY851956:RDZ852011 QUC851956:QUD852011 QKG851956:QKH852011 QAK851956:QAL852011 PQO851956:PQP852011 PGS851956:PGT852011 OWW851956:OWX852011 ONA851956:ONB852011 ODE851956:ODF852011 NTI851956:NTJ852011 NJM851956:NJN852011 MZQ851956:MZR852011 MPU851956:MPV852011 MFY851956:MFZ852011 LWC851956:LWD852011 LMG851956:LMH852011 LCK851956:LCL852011 KSO851956:KSP852011 KIS851956:KIT852011 JYW851956:JYX852011 JPA851956:JPB852011 JFE851956:JFF852011 IVI851956:IVJ852011 ILM851956:ILN852011 IBQ851956:IBR852011 HRU851956:HRV852011 HHY851956:HHZ852011 GYC851956:GYD852011 GOG851956:GOH852011 GEK851956:GEL852011 FUO851956:FUP852011 FKS851956:FKT852011 FAW851956:FAX852011 ERA851956:ERB852011 EHE851956:EHF852011 DXI851956:DXJ852011 DNM851956:DNN852011 DDQ851956:DDR852011 CTU851956:CTV852011 CJY851956:CJZ852011 CAC851956:CAD852011 BQG851956:BQH852011 BGK851956:BGL852011 AWO851956:AWP852011 AMS851956:AMT852011 ACW851956:ACX852011 TA851956:TB852011 JE851956:JF852011 WVQ786420:WVR786475 WLU786420:WLV786475 WBY786420:WBZ786475 VSC786420:VSD786475 VIG786420:VIH786475 UYK786420:UYL786475 UOO786420:UOP786475 UES786420:UET786475 TUW786420:TUX786475 TLA786420:TLB786475 TBE786420:TBF786475 SRI786420:SRJ786475 SHM786420:SHN786475 RXQ786420:RXR786475 RNU786420:RNV786475 RDY786420:RDZ786475 QUC786420:QUD786475 QKG786420:QKH786475 QAK786420:QAL786475 PQO786420:PQP786475 PGS786420:PGT786475 OWW786420:OWX786475 ONA786420:ONB786475 ODE786420:ODF786475 NTI786420:NTJ786475 NJM786420:NJN786475 MZQ786420:MZR786475 MPU786420:MPV786475 MFY786420:MFZ786475 LWC786420:LWD786475 LMG786420:LMH786475 LCK786420:LCL786475 KSO786420:KSP786475 KIS786420:KIT786475 JYW786420:JYX786475 JPA786420:JPB786475 JFE786420:JFF786475 IVI786420:IVJ786475 ILM786420:ILN786475 IBQ786420:IBR786475 HRU786420:HRV786475 HHY786420:HHZ786475 GYC786420:GYD786475 GOG786420:GOH786475 GEK786420:GEL786475 FUO786420:FUP786475 FKS786420:FKT786475 FAW786420:FAX786475 ERA786420:ERB786475 EHE786420:EHF786475 DXI786420:DXJ786475 DNM786420:DNN786475 DDQ786420:DDR786475 CTU786420:CTV786475 CJY786420:CJZ786475 CAC786420:CAD786475 BQG786420:BQH786475 BGK786420:BGL786475 AWO786420:AWP786475 AMS786420:AMT786475 ACW786420:ACX786475 TA786420:TB786475 JE786420:JF786475 WVQ720884:WVR720939 WLU720884:WLV720939 WBY720884:WBZ720939 VSC720884:VSD720939 VIG720884:VIH720939 UYK720884:UYL720939 UOO720884:UOP720939 UES720884:UET720939 TUW720884:TUX720939 TLA720884:TLB720939 TBE720884:TBF720939 SRI720884:SRJ720939 SHM720884:SHN720939 RXQ720884:RXR720939 RNU720884:RNV720939 RDY720884:RDZ720939 QUC720884:QUD720939 QKG720884:QKH720939 QAK720884:QAL720939 PQO720884:PQP720939 PGS720884:PGT720939 OWW720884:OWX720939 ONA720884:ONB720939 ODE720884:ODF720939 NTI720884:NTJ720939 NJM720884:NJN720939 MZQ720884:MZR720939 MPU720884:MPV720939 MFY720884:MFZ720939 LWC720884:LWD720939 LMG720884:LMH720939 LCK720884:LCL720939 KSO720884:KSP720939 KIS720884:KIT720939 JYW720884:JYX720939 JPA720884:JPB720939 JFE720884:JFF720939 IVI720884:IVJ720939 ILM720884:ILN720939 IBQ720884:IBR720939 HRU720884:HRV720939 HHY720884:HHZ720939 GYC720884:GYD720939 GOG720884:GOH720939 GEK720884:GEL720939 FUO720884:FUP720939 FKS720884:FKT720939 FAW720884:FAX720939 ERA720884:ERB720939 EHE720884:EHF720939 DXI720884:DXJ720939 DNM720884:DNN720939 DDQ720884:DDR720939 CTU720884:CTV720939 CJY720884:CJZ720939 CAC720884:CAD720939 BQG720884:BQH720939 BGK720884:BGL720939 AWO720884:AWP720939 AMS720884:AMT720939 ACW720884:ACX720939 TA720884:TB720939 JE720884:JF720939 WVQ655348:WVR655403 WLU655348:WLV655403 WBY655348:WBZ655403 VSC655348:VSD655403 VIG655348:VIH655403 UYK655348:UYL655403 UOO655348:UOP655403 UES655348:UET655403 TUW655348:TUX655403 TLA655348:TLB655403 TBE655348:TBF655403 SRI655348:SRJ655403 SHM655348:SHN655403 RXQ655348:RXR655403 RNU655348:RNV655403 RDY655348:RDZ655403 QUC655348:QUD655403 QKG655348:QKH655403 QAK655348:QAL655403 PQO655348:PQP655403 PGS655348:PGT655403 OWW655348:OWX655403 ONA655348:ONB655403 ODE655348:ODF655403 NTI655348:NTJ655403 NJM655348:NJN655403 MZQ655348:MZR655403 MPU655348:MPV655403 MFY655348:MFZ655403 LWC655348:LWD655403 LMG655348:LMH655403 LCK655348:LCL655403 KSO655348:KSP655403 KIS655348:KIT655403 JYW655348:JYX655403 JPA655348:JPB655403 JFE655348:JFF655403 IVI655348:IVJ655403 ILM655348:ILN655403 IBQ655348:IBR655403 HRU655348:HRV655403 HHY655348:HHZ655403 GYC655348:GYD655403 GOG655348:GOH655403 GEK655348:GEL655403 FUO655348:FUP655403 FKS655348:FKT655403 FAW655348:FAX655403 ERA655348:ERB655403 EHE655348:EHF655403 DXI655348:DXJ655403 DNM655348:DNN655403 DDQ655348:DDR655403 CTU655348:CTV655403 CJY655348:CJZ655403 CAC655348:CAD655403 BQG655348:BQH655403 BGK655348:BGL655403 AWO655348:AWP655403 AMS655348:AMT655403 ACW655348:ACX655403 TA655348:TB655403 JE655348:JF655403 WVQ589812:WVR589867 WLU589812:WLV589867 WBY589812:WBZ589867 VSC589812:VSD589867 VIG589812:VIH589867 UYK589812:UYL589867 UOO589812:UOP589867 UES589812:UET589867 TUW589812:TUX589867 TLA589812:TLB589867 TBE589812:TBF589867 SRI589812:SRJ589867 SHM589812:SHN589867 RXQ589812:RXR589867 RNU589812:RNV589867 RDY589812:RDZ589867 QUC589812:QUD589867 QKG589812:QKH589867 QAK589812:QAL589867 PQO589812:PQP589867 PGS589812:PGT589867 OWW589812:OWX589867 ONA589812:ONB589867 ODE589812:ODF589867 NTI589812:NTJ589867 NJM589812:NJN589867 MZQ589812:MZR589867 MPU589812:MPV589867 MFY589812:MFZ589867 LWC589812:LWD589867 LMG589812:LMH589867 LCK589812:LCL589867 KSO589812:KSP589867 KIS589812:KIT589867 JYW589812:JYX589867 JPA589812:JPB589867 JFE589812:JFF589867 IVI589812:IVJ589867 ILM589812:ILN589867 IBQ589812:IBR589867 HRU589812:HRV589867 HHY589812:HHZ589867 GYC589812:GYD589867 GOG589812:GOH589867 GEK589812:GEL589867 FUO589812:FUP589867 FKS589812:FKT589867 FAW589812:FAX589867 ERA589812:ERB589867 EHE589812:EHF589867 DXI589812:DXJ589867 DNM589812:DNN589867 DDQ589812:DDR589867 CTU589812:CTV589867 CJY589812:CJZ589867 CAC589812:CAD589867 BQG589812:BQH589867 BGK589812:BGL589867 AWO589812:AWP589867 AMS589812:AMT589867 ACW589812:ACX589867 TA589812:TB589867 JE589812:JF589867 WVQ524276:WVR524331 WLU524276:WLV524331 WBY524276:WBZ524331 VSC524276:VSD524331 VIG524276:VIH524331 UYK524276:UYL524331 UOO524276:UOP524331 UES524276:UET524331 TUW524276:TUX524331 TLA524276:TLB524331 TBE524276:TBF524331 SRI524276:SRJ524331 SHM524276:SHN524331 RXQ524276:RXR524331 RNU524276:RNV524331 RDY524276:RDZ524331 QUC524276:QUD524331 QKG524276:QKH524331 QAK524276:QAL524331 PQO524276:PQP524331 PGS524276:PGT524331 OWW524276:OWX524331 ONA524276:ONB524331 ODE524276:ODF524331 NTI524276:NTJ524331 NJM524276:NJN524331 MZQ524276:MZR524331 MPU524276:MPV524331 MFY524276:MFZ524331 LWC524276:LWD524331 LMG524276:LMH524331 LCK524276:LCL524331 KSO524276:KSP524331 KIS524276:KIT524331 JYW524276:JYX524331 JPA524276:JPB524331 JFE524276:JFF524331 IVI524276:IVJ524331 ILM524276:ILN524331 IBQ524276:IBR524331 HRU524276:HRV524331 HHY524276:HHZ524331 GYC524276:GYD524331 GOG524276:GOH524331 GEK524276:GEL524331 FUO524276:FUP524331 FKS524276:FKT524331 FAW524276:FAX524331 ERA524276:ERB524331 EHE524276:EHF524331 DXI524276:DXJ524331 DNM524276:DNN524331 DDQ524276:DDR524331 CTU524276:CTV524331 CJY524276:CJZ524331 CAC524276:CAD524331 BQG524276:BQH524331 BGK524276:BGL524331 AWO524276:AWP524331 AMS524276:AMT524331 ACW524276:ACX524331 TA524276:TB524331 JE524276:JF524331 WVQ458740:WVR458795 WLU458740:WLV458795 WBY458740:WBZ458795 VSC458740:VSD458795 VIG458740:VIH458795 UYK458740:UYL458795 UOO458740:UOP458795 UES458740:UET458795 TUW458740:TUX458795 TLA458740:TLB458795 TBE458740:TBF458795 SRI458740:SRJ458795 SHM458740:SHN458795 RXQ458740:RXR458795 RNU458740:RNV458795 RDY458740:RDZ458795 QUC458740:QUD458795 QKG458740:QKH458795 QAK458740:QAL458795 PQO458740:PQP458795 PGS458740:PGT458795 OWW458740:OWX458795 ONA458740:ONB458795 ODE458740:ODF458795 NTI458740:NTJ458795 NJM458740:NJN458795 MZQ458740:MZR458795 MPU458740:MPV458795 MFY458740:MFZ458795 LWC458740:LWD458795 LMG458740:LMH458795 LCK458740:LCL458795 KSO458740:KSP458795 KIS458740:KIT458795 JYW458740:JYX458795 JPA458740:JPB458795 JFE458740:JFF458795 IVI458740:IVJ458795 ILM458740:ILN458795 IBQ458740:IBR458795 HRU458740:HRV458795 HHY458740:HHZ458795 GYC458740:GYD458795 GOG458740:GOH458795 GEK458740:GEL458795 FUO458740:FUP458795 FKS458740:FKT458795 FAW458740:FAX458795 ERA458740:ERB458795 EHE458740:EHF458795 DXI458740:DXJ458795 DNM458740:DNN458795 DDQ458740:DDR458795 CTU458740:CTV458795 CJY458740:CJZ458795 CAC458740:CAD458795 BQG458740:BQH458795 BGK458740:BGL458795 AWO458740:AWP458795 AMS458740:AMT458795 ACW458740:ACX458795 TA458740:TB458795 JE458740:JF458795 WVQ393204:WVR393259 WLU393204:WLV393259 WBY393204:WBZ393259 VSC393204:VSD393259 VIG393204:VIH393259 UYK393204:UYL393259 UOO393204:UOP393259 UES393204:UET393259 TUW393204:TUX393259 TLA393204:TLB393259 TBE393204:TBF393259 SRI393204:SRJ393259 SHM393204:SHN393259 RXQ393204:RXR393259 RNU393204:RNV393259 RDY393204:RDZ393259 QUC393204:QUD393259 QKG393204:QKH393259 QAK393204:QAL393259 PQO393204:PQP393259 PGS393204:PGT393259 OWW393204:OWX393259 ONA393204:ONB393259 ODE393204:ODF393259 NTI393204:NTJ393259 NJM393204:NJN393259 MZQ393204:MZR393259 MPU393204:MPV393259 MFY393204:MFZ393259 LWC393204:LWD393259 LMG393204:LMH393259 LCK393204:LCL393259 KSO393204:KSP393259 KIS393204:KIT393259 JYW393204:JYX393259 JPA393204:JPB393259 JFE393204:JFF393259 IVI393204:IVJ393259 ILM393204:ILN393259 IBQ393204:IBR393259 HRU393204:HRV393259 HHY393204:HHZ393259 GYC393204:GYD393259 GOG393204:GOH393259 GEK393204:GEL393259 FUO393204:FUP393259 FKS393204:FKT393259 FAW393204:FAX393259 ERA393204:ERB393259 EHE393204:EHF393259 DXI393204:DXJ393259 DNM393204:DNN393259 DDQ393204:DDR393259 CTU393204:CTV393259 CJY393204:CJZ393259 CAC393204:CAD393259 BQG393204:BQH393259 BGK393204:BGL393259 AWO393204:AWP393259 AMS393204:AMT393259 ACW393204:ACX393259 TA393204:TB393259 JE393204:JF393259 WVQ327668:WVR327723 WLU327668:WLV327723 WBY327668:WBZ327723 VSC327668:VSD327723 VIG327668:VIH327723 UYK327668:UYL327723 UOO327668:UOP327723 UES327668:UET327723 TUW327668:TUX327723 TLA327668:TLB327723 TBE327668:TBF327723 SRI327668:SRJ327723 SHM327668:SHN327723 RXQ327668:RXR327723 RNU327668:RNV327723 RDY327668:RDZ327723 QUC327668:QUD327723 QKG327668:QKH327723 QAK327668:QAL327723 PQO327668:PQP327723 PGS327668:PGT327723 OWW327668:OWX327723 ONA327668:ONB327723 ODE327668:ODF327723 NTI327668:NTJ327723 NJM327668:NJN327723 MZQ327668:MZR327723 MPU327668:MPV327723 MFY327668:MFZ327723 LWC327668:LWD327723 LMG327668:LMH327723 LCK327668:LCL327723 KSO327668:KSP327723 KIS327668:KIT327723 JYW327668:JYX327723 JPA327668:JPB327723 JFE327668:JFF327723 IVI327668:IVJ327723 ILM327668:ILN327723 IBQ327668:IBR327723 HRU327668:HRV327723 HHY327668:HHZ327723 GYC327668:GYD327723 GOG327668:GOH327723 GEK327668:GEL327723 FUO327668:FUP327723 FKS327668:FKT327723 FAW327668:FAX327723 ERA327668:ERB327723 EHE327668:EHF327723 DXI327668:DXJ327723 DNM327668:DNN327723 DDQ327668:DDR327723 CTU327668:CTV327723 CJY327668:CJZ327723 CAC327668:CAD327723 BQG327668:BQH327723 BGK327668:BGL327723 AWO327668:AWP327723 AMS327668:AMT327723 ACW327668:ACX327723 TA327668:TB327723 JE327668:JF327723 WVQ262132:WVR262187 WLU262132:WLV262187 WBY262132:WBZ262187 VSC262132:VSD262187 VIG262132:VIH262187 UYK262132:UYL262187 UOO262132:UOP262187 UES262132:UET262187 TUW262132:TUX262187 TLA262132:TLB262187 TBE262132:TBF262187 SRI262132:SRJ262187 SHM262132:SHN262187 RXQ262132:RXR262187 RNU262132:RNV262187 RDY262132:RDZ262187 QUC262132:QUD262187 QKG262132:QKH262187 QAK262132:QAL262187 PQO262132:PQP262187 PGS262132:PGT262187 OWW262132:OWX262187 ONA262132:ONB262187 ODE262132:ODF262187 NTI262132:NTJ262187 NJM262132:NJN262187 MZQ262132:MZR262187 MPU262132:MPV262187 MFY262132:MFZ262187 LWC262132:LWD262187 LMG262132:LMH262187 LCK262132:LCL262187 KSO262132:KSP262187 KIS262132:KIT262187 JYW262132:JYX262187 JPA262132:JPB262187 JFE262132:JFF262187 IVI262132:IVJ262187 ILM262132:ILN262187 IBQ262132:IBR262187 HRU262132:HRV262187 HHY262132:HHZ262187 GYC262132:GYD262187 GOG262132:GOH262187 GEK262132:GEL262187 FUO262132:FUP262187 FKS262132:FKT262187 FAW262132:FAX262187 ERA262132:ERB262187 EHE262132:EHF262187 DXI262132:DXJ262187 DNM262132:DNN262187 DDQ262132:DDR262187 CTU262132:CTV262187 CJY262132:CJZ262187 CAC262132:CAD262187 BQG262132:BQH262187 BGK262132:BGL262187 AWO262132:AWP262187 AMS262132:AMT262187 ACW262132:ACX262187 TA262132:TB262187 JE262132:JF262187 WVQ196596:WVR196651 WLU196596:WLV196651 WBY196596:WBZ196651 VSC196596:VSD196651 VIG196596:VIH196651 UYK196596:UYL196651 UOO196596:UOP196651 UES196596:UET196651 TUW196596:TUX196651 TLA196596:TLB196651 TBE196596:TBF196651 SRI196596:SRJ196651 SHM196596:SHN196651 RXQ196596:RXR196651 RNU196596:RNV196651 RDY196596:RDZ196651 QUC196596:QUD196651 QKG196596:QKH196651 QAK196596:QAL196651 PQO196596:PQP196651 PGS196596:PGT196651 OWW196596:OWX196651 ONA196596:ONB196651 ODE196596:ODF196651 NTI196596:NTJ196651 NJM196596:NJN196651 MZQ196596:MZR196651 MPU196596:MPV196651 MFY196596:MFZ196651 LWC196596:LWD196651 LMG196596:LMH196651 LCK196596:LCL196651 KSO196596:KSP196651 KIS196596:KIT196651 JYW196596:JYX196651 JPA196596:JPB196651 JFE196596:JFF196651 IVI196596:IVJ196651 ILM196596:ILN196651 IBQ196596:IBR196651 HRU196596:HRV196651 HHY196596:HHZ196651 GYC196596:GYD196651 GOG196596:GOH196651 GEK196596:GEL196651 FUO196596:FUP196651 FKS196596:FKT196651 FAW196596:FAX196651 ERA196596:ERB196651 EHE196596:EHF196651 DXI196596:DXJ196651 DNM196596:DNN196651 DDQ196596:DDR196651 CTU196596:CTV196651 CJY196596:CJZ196651 CAC196596:CAD196651 BQG196596:BQH196651 BGK196596:BGL196651 AWO196596:AWP196651 AMS196596:AMT196651 ACW196596:ACX196651 TA196596:TB196651 JE196596:JF196651 WVQ131060:WVR131115 WLU131060:WLV131115 WBY131060:WBZ131115 VSC131060:VSD131115 VIG131060:VIH131115 UYK131060:UYL131115 UOO131060:UOP131115 UES131060:UET131115 TUW131060:TUX131115 TLA131060:TLB131115 TBE131060:TBF131115 SRI131060:SRJ131115 SHM131060:SHN131115 RXQ131060:RXR131115 RNU131060:RNV131115 RDY131060:RDZ131115 QUC131060:QUD131115 QKG131060:QKH131115 QAK131060:QAL131115 PQO131060:PQP131115 PGS131060:PGT131115 OWW131060:OWX131115 ONA131060:ONB131115 ODE131060:ODF131115 NTI131060:NTJ131115 NJM131060:NJN131115 MZQ131060:MZR131115 MPU131060:MPV131115 MFY131060:MFZ131115 LWC131060:LWD131115 LMG131060:LMH131115 LCK131060:LCL131115 KSO131060:KSP131115 KIS131060:KIT131115 JYW131060:JYX131115 JPA131060:JPB131115 JFE131060:JFF131115 IVI131060:IVJ131115 ILM131060:ILN131115 IBQ131060:IBR131115 HRU131060:HRV131115 HHY131060:HHZ131115 GYC131060:GYD131115 GOG131060:GOH131115 GEK131060:GEL131115 FUO131060:FUP131115 FKS131060:FKT131115 FAW131060:FAX131115 ERA131060:ERB131115 EHE131060:EHF131115 DXI131060:DXJ131115 DNM131060:DNN131115 DDQ131060:DDR131115 CTU131060:CTV131115 CJY131060:CJZ131115 CAC131060:CAD131115 BQG131060:BQH131115 BGK131060:BGL131115 AWO131060:AWP131115 AMS131060:AMT131115 ACW131060:ACX131115 TA131060:TB131115 JE131060:JF131115 WVQ65524:WVR65579 WLU65524:WLV65579 WBY65524:WBZ65579 VSC65524:VSD65579 VIG65524:VIH65579 UYK65524:UYL65579 UOO65524:UOP65579 UES65524:UET65579 TUW65524:TUX65579 TLA65524:TLB65579 TBE65524:TBF65579 SRI65524:SRJ65579 SHM65524:SHN65579 RXQ65524:RXR65579 RNU65524:RNV65579 RDY65524:RDZ65579 QUC65524:QUD65579 QKG65524:QKH65579 QAK65524:QAL65579 PQO65524:PQP65579 PGS65524:PGT65579 OWW65524:OWX65579 ONA65524:ONB65579 ODE65524:ODF65579 NTI65524:NTJ65579 NJM65524:NJN65579 MZQ65524:MZR65579 MPU65524:MPV65579 MFY65524:MFZ65579 LWC65524:LWD65579 LMG65524:LMH65579 LCK65524:LCL65579 KSO65524:KSP65579 KIS65524:KIT65579 JYW65524:JYX65579 JPA65524:JPB65579 JFE65524:JFF65579 IVI65524:IVJ65579 ILM65524:ILN65579 IBQ65524:IBR65579 HRU65524:HRV65579 HHY65524:HHZ65579 GYC65524:GYD65579 GOG65524:GOH65579 GEK65524:GEL65579 FUO65524:FUP65579 FKS65524:FKT65579 FAW65524:FAX65579 ERA65524:ERB65579 EHE65524:EHF65579 DXI65524:DXJ65579 DNM65524:DNN65579 DDQ65524:DDR65579 CTU65524:CTV65579 CJY65524:CJZ65579 CAC65524:CAD65579 BQG65524:BQH65579 BGK65524:BGL65579 AWO65524:AWP65579 AMS65524:AMT65579 ACW65524:ACX65579 TA65524:TB65579 JE65524:JF65579 WVQ983026:WVR983026 WLU983026:WLV983026 WBY983026:WBZ983026 VSC983026:VSD983026 VIG983026:VIH983026 UYK983026:UYL983026 UOO983026:UOP983026 UES983026:UET983026 TUW983026:TUX983026 TLA983026:TLB983026 TBE983026:TBF983026 SRI983026:SRJ983026 SHM983026:SHN983026 RXQ983026:RXR983026 RNU983026:RNV983026 RDY983026:RDZ983026 QUC983026:QUD983026 QKG983026:QKH983026 QAK983026:QAL983026 PQO983026:PQP983026 PGS983026:PGT983026 OWW983026:OWX983026 ONA983026:ONB983026 ODE983026:ODF983026 NTI983026:NTJ983026 NJM983026:NJN983026 MZQ983026:MZR983026 MPU983026:MPV983026 MFY983026:MFZ983026 LWC983026:LWD983026 LMG983026:LMH983026 LCK983026:LCL983026 KSO983026:KSP983026 KIS983026:KIT983026 JYW983026:JYX983026 JPA983026:JPB983026 JFE983026:JFF983026 IVI983026:IVJ983026 ILM983026:ILN983026 IBQ983026:IBR983026 HRU983026:HRV983026 HHY983026:HHZ983026 GYC983026:GYD983026 GOG983026:GOH983026 GEK983026:GEL983026 FUO983026:FUP983026 FKS983026:FKT983026 FAW983026:FAX983026 ERA983026:ERB983026 EHE983026:EHF983026 DXI983026:DXJ983026 DNM983026:DNN983026 DDQ983026:DDR983026 CTU983026:CTV983026 CJY983026:CJZ983026 CAC983026:CAD983026 BQG983026:BQH983026 BGK983026:BGL983026 AWO983026:AWP983026 AMS983026:AMT983026 ACW983026:ACX983026 TA983026:TB983026 JE983026:JF983026 WVQ917490:WVR917490 WLU917490:WLV917490 WBY917490:WBZ917490 VSC917490:VSD917490 VIG917490:VIH917490 UYK917490:UYL917490 UOO917490:UOP917490 UES917490:UET917490 TUW917490:TUX917490 TLA917490:TLB917490 TBE917490:TBF917490 SRI917490:SRJ917490 SHM917490:SHN917490 RXQ917490:RXR917490 RNU917490:RNV917490 RDY917490:RDZ917490 QUC917490:QUD917490 QKG917490:QKH917490 QAK917490:QAL917490 PQO917490:PQP917490 PGS917490:PGT917490 OWW917490:OWX917490 ONA917490:ONB917490 ODE917490:ODF917490 NTI917490:NTJ917490 NJM917490:NJN917490 MZQ917490:MZR917490 MPU917490:MPV917490 MFY917490:MFZ917490 LWC917490:LWD917490 LMG917490:LMH917490 LCK917490:LCL917490 KSO917490:KSP917490 KIS917490:KIT917490 JYW917490:JYX917490 JPA917490:JPB917490 JFE917490:JFF917490 IVI917490:IVJ917490 ILM917490:ILN917490 IBQ917490:IBR917490 HRU917490:HRV917490 HHY917490:HHZ917490 GYC917490:GYD917490 GOG917490:GOH917490 GEK917490:GEL917490 FUO917490:FUP917490 FKS917490:FKT917490 FAW917490:FAX917490 ERA917490:ERB917490 EHE917490:EHF917490 DXI917490:DXJ917490 DNM917490:DNN917490 DDQ917490:DDR917490 CTU917490:CTV917490 CJY917490:CJZ917490 CAC917490:CAD917490 BQG917490:BQH917490 BGK917490:BGL917490 AWO917490:AWP917490 AMS917490:AMT917490 ACW917490:ACX917490 TA917490:TB917490 JE917490:JF917490 WVQ851954:WVR851954 WLU851954:WLV851954 WBY851954:WBZ851954 VSC851954:VSD851954 VIG851954:VIH851954 UYK851954:UYL851954 UOO851954:UOP851954 UES851954:UET851954 TUW851954:TUX851954 TLA851954:TLB851954 TBE851954:TBF851954 SRI851954:SRJ851954 SHM851954:SHN851954 RXQ851954:RXR851954 RNU851954:RNV851954 RDY851954:RDZ851954 QUC851954:QUD851954 QKG851954:QKH851954 QAK851954:QAL851954 PQO851954:PQP851954 PGS851954:PGT851954 OWW851954:OWX851954 ONA851954:ONB851954 ODE851954:ODF851954 NTI851954:NTJ851954 NJM851954:NJN851954 MZQ851954:MZR851954 MPU851954:MPV851954 MFY851954:MFZ851954 LWC851954:LWD851954 LMG851954:LMH851954 LCK851954:LCL851954 KSO851954:KSP851954 KIS851954:KIT851954 JYW851954:JYX851954 JPA851954:JPB851954 JFE851954:JFF851954 IVI851954:IVJ851954 ILM851954:ILN851954 IBQ851954:IBR851954 HRU851954:HRV851954 HHY851954:HHZ851954 GYC851954:GYD851954 GOG851954:GOH851954 GEK851954:GEL851954 FUO851954:FUP851954 FKS851954:FKT851954 FAW851954:FAX851954 ERA851954:ERB851954 EHE851954:EHF851954 DXI851954:DXJ851954 DNM851954:DNN851954 DDQ851954:DDR851954 CTU851954:CTV851954 CJY851954:CJZ851954 CAC851954:CAD851954 BQG851954:BQH851954 BGK851954:BGL851954 AWO851954:AWP851954 AMS851954:AMT851954 ACW851954:ACX851954 TA851954:TB851954 JE851954:JF851954 WVQ786418:WVR786418 WLU786418:WLV786418 WBY786418:WBZ786418 VSC786418:VSD786418 VIG786418:VIH786418 UYK786418:UYL786418 UOO786418:UOP786418 UES786418:UET786418 TUW786418:TUX786418 TLA786418:TLB786418 TBE786418:TBF786418 SRI786418:SRJ786418 SHM786418:SHN786418 RXQ786418:RXR786418 RNU786418:RNV786418 RDY786418:RDZ786418 QUC786418:QUD786418 QKG786418:QKH786418 QAK786418:QAL786418 PQO786418:PQP786418 PGS786418:PGT786418 OWW786418:OWX786418 ONA786418:ONB786418 ODE786418:ODF786418 NTI786418:NTJ786418 NJM786418:NJN786418 MZQ786418:MZR786418 MPU786418:MPV786418 MFY786418:MFZ786418 LWC786418:LWD786418 LMG786418:LMH786418 LCK786418:LCL786418 KSO786418:KSP786418 KIS786418:KIT786418 JYW786418:JYX786418 JPA786418:JPB786418 JFE786418:JFF786418 IVI786418:IVJ786418 ILM786418:ILN786418 IBQ786418:IBR786418 HRU786418:HRV786418 HHY786418:HHZ786418 GYC786418:GYD786418 GOG786418:GOH786418 GEK786418:GEL786418 FUO786418:FUP786418 FKS786418:FKT786418 FAW786418:FAX786418 ERA786418:ERB786418 EHE786418:EHF786418 DXI786418:DXJ786418 DNM786418:DNN786418 DDQ786418:DDR786418 CTU786418:CTV786418 CJY786418:CJZ786418 CAC786418:CAD786418 BQG786418:BQH786418 BGK786418:BGL786418 AWO786418:AWP786418 AMS786418:AMT786418 ACW786418:ACX786418 TA786418:TB786418 JE786418:JF786418 WVQ720882:WVR720882 WLU720882:WLV720882 WBY720882:WBZ720882 VSC720882:VSD720882 VIG720882:VIH720882 UYK720882:UYL720882 UOO720882:UOP720882 UES720882:UET720882 TUW720882:TUX720882 TLA720882:TLB720882 TBE720882:TBF720882 SRI720882:SRJ720882 SHM720882:SHN720882 RXQ720882:RXR720882 RNU720882:RNV720882 RDY720882:RDZ720882 QUC720882:QUD720882 QKG720882:QKH720882 QAK720882:QAL720882 PQO720882:PQP720882 PGS720882:PGT720882 OWW720882:OWX720882 ONA720882:ONB720882 ODE720882:ODF720882 NTI720882:NTJ720882 NJM720882:NJN720882 MZQ720882:MZR720882 MPU720882:MPV720882 MFY720882:MFZ720882 LWC720882:LWD720882 LMG720882:LMH720882 LCK720882:LCL720882 KSO720882:KSP720882 KIS720882:KIT720882 JYW720882:JYX720882 JPA720882:JPB720882 JFE720882:JFF720882 IVI720882:IVJ720882 ILM720882:ILN720882 IBQ720882:IBR720882 HRU720882:HRV720882 HHY720882:HHZ720882 GYC720882:GYD720882 GOG720882:GOH720882 GEK720882:GEL720882 FUO720882:FUP720882 FKS720882:FKT720882 FAW720882:FAX720882 ERA720882:ERB720882 EHE720882:EHF720882 DXI720882:DXJ720882 DNM720882:DNN720882 DDQ720882:DDR720882 CTU720882:CTV720882 CJY720882:CJZ720882 CAC720882:CAD720882 BQG720882:BQH720882 BGK720882:BGL720882 AWO720882:AWP720882 AMS720882:AMT720882 ACW720882:ACX720882 TA720882:TB720882 JE720882:JF720882 WVQ655346:WVR655346 WLU655346:WLV655346 WBY655346:WBZ655346 VSC655346:VSD655346 VIG655346:VIH655346 UYK655346:UYL655346 UOO655346:UOP655346 UES655346:UET655346 TUW655346:TUX655346 TLA655346:TLB655346 TBE655346:TBF655346 SRI655346:SRJ655346 SHM655346:SHN655346 RXQ655346:RXR655346 RNU655346:RNV655346 RDY655346:RDZ655346 QUC655346:QUD655346 QKG655346:QKH655346 QAK655346:QAL655346 PQO655346:PQP655346 PGS655346:PGT655346 OWW655346:OWX655346 ONA655346:ONB655346 ODE655346:ODF655346 NTI655346:NTJ655346 NJM655346:NJN655346 MZQ655346:MZR655346 MPU655346:MPV655346 MFY655346:MFZ655346 LWC655346:LWD655346 LMG655346:LMH655346 LCK655346:LCL655346 KSO655346:KSP655346 KIS655346:KIT655346 JYW655346:JYX655346 JPA655346:JPB655346 JFE655346:JFF655346 IVI655346:IVJ655346 ILM655346:ILN655346 IBQ655346:IBR655346 HRU655346:HRV655346 HHY655346:HHZ655346 GYC655346:GYD655346 GOG655346:GOH655346 GEK655346:GEL655346 FUO655346:FUP655346 FKS655346:FKT655346 FAW655346:FAX655346 ERA655346:ERB655346 EHE655346:EHF655346 DXI655346:DXJ655346 DNM655346:DNN655346 DDQ655346:DDR655346 CTU655346:CTV655346 CJY655346:CJZ655346 CAC655346:CAD655346 BQG655346:BQH655346 BGK655346:BGL655346 AWO655346:AWP655346 AMS655346:AMT655346 ACW655346:ACX655346 TA655346:TB655346 JE655346:JF655346 WVQ589810:WVR589810 WLU589810:WLV589810 WBY589810:WBZ589810 VSC589810:VSD589810 VIG589810:VIH589810 UYK589810:UYL589810 UOO589810:UOP589810 UES589810:UET589810 TUW589810:TUX589810 TLA589810:TLB589810 TBE589810:TBF589810 SRI589810:SRJ589810 SHM589810:SHN589810 RXQ589810:RXR589810 RNU589810:RNV589810 RDY589810:RDZ589810 QUC589810:QUD589810 QKG589810:QKH589810 QAK589810:QAL589810 PQO589810:PQP589810 PGS589810:PGT589810 OWW589810:OWX589810 ONA589810:ONB589810 ODE589810:ODF589810 NTI589810:NTJ589810 NJM589810:NJN589810 MZQ589810:MZR589810 MPU589810:MPV589810 MFY589810:MFZ589810 LWC589810:LWD589810 LMG589810:LMH589810 LCK589810:LCL589810 KSO589810:KSP589810 KIS589810:KIT589810 JYW589810:JYX589810 JPA589810:JPB589810 JFE589810:JFF589810 IVI589810:IVJ589810 ILM589810:ILN589810 IBQ589810:IBR589810 HRU589810:HRV589810 HHY589810:HHZ589810 GYC589810:GYD589810 GOG589810:GOH589810 GEK589810:GEL589810 FUO589810:FUP589810 FKS589810:FKT589810 FAW589810:FAX589810 ERA589810:ERB589810 EHE589810:EHF589810 DXI589810:DXJ589810 DNM589810:DNN589810 DDQ589810:DDR589810 CTU589810:CTV589810 CJY589810:CJZ589810 CAC589810:CAD589810 BQG589810:BQH589810 BGK589810:BGL589810 AWO589810:AWP589810 AMS589810:AMT589810 ACW589810:ACX589810 TA589810:TB589810 JE589810:JF589810 WVQ524274:WVR524274 WLU524274:WLV524274 WBY524274:WBZ524274 VSC524274:VSD524274 VIG524274:VIH524274 UYK524274:UYL524274 UOO524274:UOP524274 UES524274:UET524274 TUW524274:TUX524274 TLA524274:TLB524274 TBE524274:TBF524274 SRI524274:SRJ524274 SHM524274:SHN524274 RXQ524274:RXR524274 RNU524274:RNV524274 RDY524274:RDZ524274 QUC524274:QUD524274 QKG524274:QKH524274 QAK524274:QAL524274 PQO524274:PQP524274 PGS524274:PGT524274 OWW524274:OWX524274 ONA524274:ONB524274 ODE524274:ODF524274 NTI524274:NTJ524274 NJM524274:NJN524274 MZQ524274:MZR524274 MPU524274:MPV524274 MFY524274:MFZ524274 LWC524274:LWD524274 LMG524274:LMH524274 LCK524274:LCL524274 KSO524274:KSP524274 KIS524274:KIT524274 JYW524274:JYX524274 JPA524274:JPB524274 JFE524274:JFF524274 IVI524274:IVJ524274 ILM524274:ILN524274 IBQ524274:IBR524274 HRU524274:HRV524274 HHY524274:HHZ524274 GYC524274:GYD524274 GOG524274:GOH524274 GEK524274:GEL524274 FUO524274:FUP524274 FKS524274:FKT524274 FAW524274:FAX524274 ERA524274:ERB524274 EHE524274:EHF524274 DXI524274:DXJ524274 DNM524274:DNN524274 DDQ524274:DDR524274 CTU524274:CTV524274 CJY524274:CJZ524274 CAC524274:CAD524274 BQG524274:BQH524274 BGK524274:BGL524274 AWO524274:AWP524274 AMS524274:AMT524274 ACW524274:ACX524274 TA524274:TB524274 JE524274:JF524274 WVQ458738:WVR458738 WLU458738:WLV458738 WBY458738:WBZ458738 VSC458738:VSD458738 VIG458738:VIH458738 UYK458738:UYL458738 UOO458738:UOP458738 UES458738:UET458738 TUW458738:TUX458738 TLA458738:TLB458738 TBE458738:TBF458738 SRI458738:SRJ458738 SHM458738:SHN458738 RXQ458738:RXR458738 RNU458738:RNV458738 RDY458738:RDZ458738 QUC458738:QUD458738 QKG458738:QKH458738 QAK458738:QAL458738 PQO458738:PQP458738 PGS458738:PGT458738 OWW458738:OWX458738 ONA458738:ONB458738 ODE458738:ODF458738 NTI458738:NTJ458738 NJM458738:NJN458738 MZQ458738:MZR458738 MPU458738:MPV458738 MFY458738:MFZ458738 LWC458738:LWD458738 LMG458738:LMH458738 LCK458738:LCL458738 KSO458738:KSP458738 KIS458738:KIT458738 JYW458738:JYX458738 JPA458738:JPB458738 JFE458738:JFF458738 IVI458738:IVJ458738 ILM458738:ILN458738 IBQ458738:IBR458738 HRU458738:HRV458738 HHY458738:HHZ458738 GYC458738:GYD458738 GOG458738:GOH458738 GEK458738:GEL458738 FUO458738:FUP458738 FKS458738:FKT458738 FAW458738:FAX458738 ERA458738:ERB458738 EHE458738:EHF458738 DXI458738:DXJ458738 DNM458738:DNN458738 DDQ458738:DDR458738 CTU458738:CTV458738 CJY458738:CJZ458738 CAC458738:CAD458738 BQG458738:BQH458738 BGK458738:BGL458738 AWO458738:AWP458738 AMS458738:AMT458738 ACW458738:ACX458738 TA458738:TB458738 JE458738:JF458738 WVQ393202:WVR393202 WLU393202:WLV393202 WBY393202:WBZ393202 VSC393202:VSD393202 VIG393202:VIH393202 UYK393202:UYL393202 UOO393202:UOP393202 UES393202:UET393202 TUW393202:TUX393202 TLA393202:TLB393202 TBE393202:TBF393202 SRI393202:SRJ393202 SHM393202:SHN393202 RXQ393202:RXR393202 RNU393202:RNV393202 RDY393202:RDZ393202 QUC393202:QUD393202 QKG393202:QKH393202 QAK393202:QAL393202 PQO393202:PQP393202 PGS393202:PGT393202 OWW393202:OWX393202 ONA393202:ONB393202 ODE393202:ODF393202 NTI393202:NTJ393202 NJM393202:NJN393202 MZQ393202:MZR393202 MPU393202:MPV393202 MFY393202:MFZ393202 LWC393202:LWD393202 LMG393202:LMH393202 LCK393202:LCL393202 KSO393202:KSP393202 KIS393202:KIT393202 JYW393202:JYX393202 JPA393202:JPB393202 JFE393202:JFF393202 IVI393202:IVJ393202 ILM393202:ILN393202 IBQ393202:IBR393202 HRU393202:HRV393202 HHY393202:HHZ393202 GYC393202:GYD393202 GOG393202:GOH393202 GEK393202:GEL393202 FUO393202:FUP393202 FKS393202:FKT393202 FAW393202:FAX393202 ERA393202:ERB393202 EHE393202:EHF393202 DXI393202:DXJ393202 DNM393202:DNN393202 DDQ393202:DDR393202 CTU393202:CTV393202 CJY393202:CJZ393202 CAC393202:CAD393202 BQG393202:BQH393202 BGK393202:BGL393202 AWO393202:AWP393202 AMS393202:AMT393202 ACW393202:ACX393202 TA393202:TB393202 JE393202:JF393202 WVQ327666:WVR327666 WLU327666:WLV327666 WBY327666:WBZ327666 VSC327666:VSD327666 VIG327666:VIH327666 UYK327666:UYL327666 UOO327666:UOP327666 UES327666:UET327666 TUW327666:TUX327666 TLA327666:TLB327666 TBE327666:TBF327666 SRI327666:SRJ327666 SHM327666:SHN327666 RXQ327666:RXR327666 RNU327666:RNV327666 RDY327666:RDZ327666 QUC327666:QUD327666 QKG327666:QKH327666 QAK327666:QAL327666 PQO327666:PQP327666 PGS327666:PGT327666 OWW327666:OWX327666 ONA327666:ONB327666 ODE327666:ODF327666 NTI327666:NTJ327666 NJM327666:NJN327666 MZQ327666:MZR327666 MPU327666:MPV327666 MFY327666:MFZ327666 LWC327666:LWD327666 LMG327666:LMH327666 LCK327666:LCL327666 KSO327666:KSP327666 KIS327666:KIT327666 JYW327666:JYX327666 JPA327666:JPB327666 JFE327666:JFF327666 IVI327666:IVJ327666 ILM327666:ILN327666 IBQ327666:IBR327666 HRU327666:HRV327666 HHY327666:HHZ327666 GYC327666:GYD327666 GOG327666:GOH327666 GEK327666:GEL327666 FUO327666:FUP327666 FKS327666:FKT327666 FAW327666:FAX327666 ERA327666:ERB327666 EHE327666:EHF327666 DXI327666:DXJ327666 DNM327666:DNN327666 DDQ327666:DDR327666 CTU327666:CTV327666 CJY327666:CJZ327666 CAC327666:CAD327666 BQG327666:BQH327666 BGK327666:BGL327666 AWO327666:AWP327666 AMS327666:AMT327666 ACW327666:ACX327666 TA327666:TB327666 JE327666:JF327666 WVQ262130:WVR262130 WLU262130:WLV262130 WBY262130:WBZ262130 VSC262130:VSD262130 VIG262130:VIH262130 UYK262130:UYL262130 UOO262130:UOP262130 UES262130:UET262130 TUW262130:TUX262130 TLA262130:TLB262130 TBE262130:TBF262130 SRI262130:SRJ262130 SHM262130:SHN262130 RXQ262130:RXR262130 RNU262130:RNV262130 RDY262130:RDZ262130 QUC262130:QUD262130 QKG262130:QKH262130 QAK262130:QAL262130 PQO262130:PQP262130 PGS262130:PGT262130 OWW262130:OWX262130 ONA262130:ONB262130 ODE262130:ODF262130 NTI262130:NTJ262130 NJM262130:NJN262130 MZQ262130:MZR262130 MPU262130:MPV262130 MFY262130:MFZ262130 LWC262130:LWD262130 LMG262130:LMH262130 LCK262130:LCL262130 KSO262130:KSP262130 KIS262130:KIT262130 JYW262130:JYX262130 JPA262130:JPB262130 JFE262130:JFF262130 IVI262130:IVJ262130 ILM262130:ILN262130 IBQ262130:IBR262130 HRU262130:HRV262130 HHY262130:HHZ262130 GYC262130:GYD262130 GOG262130:GOH262130 GEK262130:GEL262130 FUO262130:FUP262130 FKS262130:FKT262130 FAW262130:FAX262130 ERA262130:ERB262130 EHE262130:EHF262130 DXI262130:DXJ262130 DNM262130:DNN262130 DDQ262130:DDR262130 CTU262130:CTV262130 CJY262130:CJZ262130 CAC262130:CAD262130 BQG262130:BQH262130 BGK262130:BGL262130 AWO262130:AWP262130 AMS262130:AMT262130 ACW262130:ACX262130 TA262130:TB262130 JE262130:JF262130 WVQ196594:WVR196594 WLU196594:WLV196594 WBY196594:WBZ196594 VSC196594:VSD196594 VIG196594:VIH196594 UYK196594:UYL196594 UOO196594:UOP196594 UES196594:UET196594 TUW196594:TUX196594 TLA196594:TLB196594 TBE196594:TBF196594 SRI196594:SRJ196594 SHM196594:SHN196594 RXQ196594:RXR196594 RNU196594:RNV196594 RDY196594:RDZ196594 QUC196594:QUD196594 QKG196594:QKH196594 QAK196594:QAL196594 PQO196594:PQP196594 PGS196594:PGT196594 OWW196594:OWX196594 ONA196594:ONB196594 ODE196594:ODF196594 NTI196594:NTJ196594 NJM196594:NJN196594 MZQ196594:MZR196594 MPU196594:MPV196594 MFY196594:MFZ196594 LWC196594:LWD196594 LMG196594:LMH196594 LCK196594:LCL196594 KSO196594:KSP196594 KIS196594:KIT196594 JYW196594:JYX196594 JPA196594:JPB196594 JFE196594:JFF196594 IVI196594:IVJ196594 ILM196594:ILN196594 IBQ196594:IBR196594 HRU196594:HRV196594 HHY196594:HHZ196594 GYC196594:GYD196594 GOG196594:GOH196594 GEK196594:GEL196594 FUO196594:FUP196594 FKS196594:FKT196594 FAW196594:FAX196594 ERA196594:ERB196594 EHE196594:EHF196594 DXI196594:DXJ196594 DNM196594:DNN196594 DDQ196594:DDR196594 CTU196594:CTV196594 CJY196594:CJZ196594 CAC196594:CAD196594 BQG196594:BQH196594 BGK196594:BGL196594 AWO196594:AWP196594 AMS196594:AMT196594 ACW196594:ACX196594 TA196594:TB196594 JE196594:JF196594 WVQ131058:WVR131058 WLU131058:WLV131058 WBY131058:WBZ131058 VSC131058:VSD131058 VIG131058:VIH131058 UYK131058:UYL131058 UOO131058:UOP131058 UES131058:UET131058 TUW131058:TUX131058 TLA131058:TLB131058 TBE131058:TBF131058 SRI131058:SRJ131058 SHM131058:SHN131058 RXQ131058:RXR131058 RNU131058:RNV131058 RDY131058:RDZ131058 QUC131058:QUD131058 QKG131058:QKH131058 QAK131058:QAL131058 PQO131058:PQP131058 PGS131058:PGT131058 OWW131058:OWX131058 ONA131058:ONB131058 ODE131058:ODF131058 NTI131058:NTJ131058 NJM131058:NJN131058 MZQ131058:MZR131058 MPU131058:MPV131058 MFY131058:MFZ131058 LWC131058:LWD131058 LMG131058:LMH131058 LCK131058:LCL131058 KSO131058:KSP131058 KIS131058:KIT131058 JYW131058:JYX131058 JPA131058:JPB131058 JFE131058:JFF131058 IVI131058:IVJ131058 ILM131058:ILN131058 IBQ131058:IBR131058 HRU131058:HRV131058 HHY131058:HHZ131058 GYC131058:GYD131058 GOG131058:GOH131058 GEK131058:GEL131058 FUO131058:FUP131058 FKS131058:FKT131058 FAW131058:FAX131058 ERA131058:ERB131058 EHE131058:EHF131058 DXI131058:DXJ131058 DNM131058:DNN131058 DDQ131058:DDR131058 CTU131058:CTV131058 CJY131058:CJZ131058 CAC131058:CAD131058 BQG131058:BQH131058 BGK131058:BGL131058 AWO131058:AWP131058 AMS131058:AMT131058 ACW131058:ACX131058 TA131058:TB131058 JE131058:JF131058 WVQ65522:WVR65522 WLU65522:WLV65522 WBY65522:WBZ65522 VSC65522:VSD65522 VIG65522:VIH65522 UYK65522:UYL65522 UOO65522:UOP65522 UES65522:UET65522 TUW65522:TUX65522 TLA65522:TLB65522 TBE65522:TBF65522 SRI65522:SRJ65522 SHM65522:SHN65522 RXQ65522:RXR65522 RNU65522:RNV65522 RDY65522:RDZ65522 QUC65522:QUD65522 QKG65522:QKH65522 QAK65522:QAL65522 PQO65522:PQP65522 PGS65522:PGT65522 OWW65522:OWX65522 ONA65522:ONB65522 ODE65522:ODF65522 NTI65522:NTJ65522 NJM65522:NJN65522 MZQ65522:MZR65522 MPU65522:MPV65522 MFY65522:MFZ65522 LWC65522:LWD65522 LMG65522:LMH65522 LCK65522:LCL65522 KSO65522:KSP65522 KIS65522:KIT65522 JYW65522:JYX65522 JPA65522:JPB65522 JFE65522:JFF65522 IVI65522:IVJ65522 ILM65522:ILN65522 IBQ65522:IBR65522 HRU65522:HRV65522 HHY65522:HHZ65522 GYC65522:GYD65522 GOG65522:GOH65522 GEK65522:GEL65522 FUO65522:FUP65522 FKS65522:FKT65522 FAW65522:FAX65522 ERA65522:ERB65522 EHE65522:EHF65522 DXI65522:DXJ65522 DNM65522:DNN65522 DDQ65522:DDR65522 CTU65522:CTV65522 CJY65522:CJZ65522 CAC65522:CAD65522 BQG65522:BQH65522 BGK65522:BGL65522 AWO65522:AWP65522 AMS65522:AMT65522 ACW65522:ACX65522 TA65522:TB65522 JE65522:JF65522 K196594 K262130 K327666 K393202 K458738 K524274 K589810 K655346 K720882 K786418 K851954 K917490 K983026 K65522 K65524:K65579 K131060:K131115 K196596:K196651 K262132:K262187 K327668:K327723 K393204:K393259 K458740:K458795 K524276:K524331 K589812:K589867 K655348:K655403 K720884:K720939 K786420:K786475 K851956:K852011 K917492:K917547 K983028:K983083 K131058" xr:uid="{00000000-0002-0000-0000-000000000000}">
      <formula1>"si,no"</formula1>
    </dataValidation>
    <dataValidation type="list" allowBlank="1" showInputMessage="1" showErrorMessage="1" sqref="WVM983028:WVM983083 WVM20:WVM28 WLQ20:WLQ28 WBU20:WBU28 VRY20:VRY28 VIC20:VIC28 UYG20:UYG28 UOK20:UOK28 UEO20:UEO28 TUS20:TUS28 TKW20:TKW28 TBA20:TBA28 SRE20:SRE28 SHI20:SHI28 RXM20:RXM28 RNQ20:RNQ28 RDU20:RDU28 QTY20:QTY28 QKC20:QKC28 QAG20:QAG28 PQK20:PQK28 PGO20:PGO28 OWS20:OWS28 OMW20:OMW28 ODA20:ODA28 NTE20:NTE28 NJI20:NJI28 MZM20:MZM28 MPQ20:MPQ28 MFU20:MFU28 LVY20:LVY28 LMC20:LMC28 LCG20:LCG28 KSK20:KSK28 KIO20:KIO28 JYS20:JYS28 JOW20:JOW28 JFA20:JFA28 IVE20:IVE28 ILI20:ILI28 IBM20:IBM28 HRQ20:HRQ28 HHU20:HHU28 GXY20:GXY28 GOC20:GOC28 GEG20:GEG28 FUK20:FUK28 FKO20:FKO28 FAS20:FAS28 EQW20:EQW28 EHA20:EHA28 DXE20:DXE28 DNI20:DNI28 DDM20:DDM28 CTQ20:CTQ28 CJU20:CJU28 BZY20:BZY28 BQC20:BQC28 BGG20:BGG28 AWK20:AWK28 AMO20:AMO28 ACS20:ACS28 SW20:SW28 JA20:JA28 WVM13:WVM18 WLQ13:WLQ18 WBU13:WBU18 VRY13:VRY18 VIC13:VIC18 UYG13:UYG18 UOK13:UOK18 UEO13:UEO18 TUS13:TUS18 TKW13:TKW18 TBA13:TBA18 SRE13:SRE18 SHI13:SHI18 RXM13:RXM18 RNQ13:RNQ18 RDU13:RDU18 QTY13:QTY18 QKC13:QKC18 QAG13:QAG18 PQK13:PQK18 PGO13:PGO18 OWS13:OWS18 OMW13:OMW18 ODA13:ODA18 NTE13:NTE18 NJI13:NJI18 MZM13:MZM18 MPQ13:MPQ18 MFU13:MFU18 LVY13:LVY18 LMC13:LMC18 LCG13:LCG18 KSK13:KSK18 KIO13:KIO18 JYS13:JYS18 JOW13:JOW18 JFA13:JFA18 IVE13:IVE18 ILI13:ILI18 IBM13:IBM18 HRQ13:HRQ18 HHU13:HHU18 GXY13:GXY18 GOC13:GOC18 GEG13:GEG18 FUK13:FUK18 FKO13:FKO18 FAS13:FAS18 EQW13:EQW18 EHA13:EHA18 DXE13:DXE18 DNI13:DNI18 DDM13:DDM18 CTQ13:CTQ18 CJU13:CJU18 BZY13:BZY18 BQC13:BQC18 BGG13:BGG18 AWK13:AWK18 AMO13:AMO18 ACS13:ACS18 SW13:SW18 JA13:JA18 WBU983028:WBU983083 VRY983028:VRY983083 VIC983028:VIC983083 UYG983028:UYG983083 UOK983028:UOK983083 UEO983028:UEO983083 TUS983028:TUS983083 TKW983028:TKW983083 TBA983028:TBA983083 SRE983028:SRE983083 SHI983028:SHI983083 RXM983028:RXM983083 RNQ983028:RNQ983083 RDU983028:RDU983083 QTY983028:QTY983083 QKC983028:QKC983083 QAG983028:QAG983083 PQK983028:PQK983083 PGO983028:PGO983083 OWS983028:OWS983083 OMW983028:OMW983083 ODA983028:ODA983083 NTE983028:NTE983083 NJI983028:NJI983083 MZM983028:MZM983083 MPQ983028:MPQ983083 MFU983028:MFU983083 LVY983028:LVY983083 LMC983028:LMC983083 LCG983028:LCG983083 KSK983028:KSK983083 KIO983028:KIO983083 JYS983028:JYS983083 JOW983028:JOW983083 JFA983028:JFA983083 IVE983028:IVE983083 ILI983028:ILI983083 IBM983028:IBM983083 HRQ983028:HRQ983083 HHU983028:HHU983083 GXY983028:GXY983083 GOC983028:GOC983083 GEG983028:GEG983083 FUK983028:FUK983083 FKO983028:FKO983083 FAS983028:FAS983083 EQW983028:EQW983083 EHA983028:EHA983083 DXE983028:DXE983083 DNI983028:DNI983083 DDM983028:DDM983083 CTQ983028:CTQ983083 CJU983028:CJU983083 BZY983028:BZY983083 BQC983028:BQC983083 BGG983028:BGG983083 AWK983028:AWK983083 AMO983028:AMO983083 ACS983028:ACS983083 SW983028:SW983083 JA983028:JA983083 WVM917492:WVM917547 WLQ917492:WLQ917547 WBU917492:WBU917547 VRY917492:VRY917547 VIC917492:VIC917547 UYG917492:UYG917547 UOK917492:UOK917547 UEO917492:UEO917547 TUS917492:TUS917547 TKW917492:TKW917547 TBA917492:TBA917547 SRE917492:SRE917547 SHI917492:SHI917547 RXM917492:RXM917547 RNQ917492:RNQ917547 RDU917492:RDU917547 QTY917492:QTY917547 QKC917492:QKC917547 QAG917492:QAG917547 PQK917492:PQK917547 PGO917492:PGO917547 OWS917492:OWS917547 OMW917492:OMW917547 ODA917492:ODA917547 NTE917492:NTE917547 NJI917492:NJI917547 MZM917492:MZM917547 MPQ917492:MPQ917547 MFU917492:MFU917547 LVY917492:LVY917547 LMC917492:LMC917547 LCG917492:LCG917547 KSK917492:KSK917547 KIO917492:KIO917547 JYS917492:JYS917547 JOW917492:JOW917547 JFA917492:JFA917547 IVE917492:IVE917547 ILI917492:ILI917547 IBM917492:IBM917547 HRQ917492:HRQ917547 HHU917492:HHU917547 GXY917492:GXY917547 GOC917492:GOC917547 GEG917492:GEG917547 FUK917492:FUK917547 FKO917492:FKO917547 FAS917492:FAS917547 EQW917492:EQW917547 EHA917492:EHA917547 DXE917492:DXE917547 DNI917492:DNI917547 DDM917492:DDM917547 CTQ917492:CTQ917547 CJU917492:CJU917547 BZY917492:BZY917547 BQC917492:BQC917547 BGG917492:BGG917547 AWK917492:AWK917547 AMO917492:AMO917547 ACS917492:ACS917547 SW917492:SW917547 JA917492:JA917547 WVM851956:WVM852011 WLQ851956:WLQ852011 WBU851956:WBU852011 VRY851956:VRY852011 VIC851956:VIC852011 UYG851956:UYG852011 UOK851956:UOK852011 UEO851956:UEO852011 TUS851956:TUS852011 TKW851956:TKW852011 TBA851956:TBA852011 SRE851956:SRE852011 SHI851956:SHI852011 RXM851956:RXM852011 RNQ851956:RNQ852011 RDU851956:RDU852011 QTY851956:QTY852011 QKC851956:QKC852011 QAG851956:QAG852011 PQK851956:PQK852011 PGO851956:PGO852011 OWS851956:OWS852011 OMW851956:OMW852011 ODA851956:ODA852011 NTE851956:NTE852011 NJI851956:NJI852011 MZM851956:MZM852011 MPQ851956:MPQ852011 MFU851956:MFU852011 LVY851956:LVY852011 LMC851956:LMC852011 LCG851956:LCG852011 KSK851956:KSK852011 KIO851956:KIO852011 JYS851956:JYS852011 JOW851956:JOW852011 JFA851956:JFA852011 IVE851956:IVE852011 ILI851956:ILI852011 IBM851956:IBM852011 HRQ851956:HRQ852011 HHU851956:HHU852011 GXY851956:GXY852011 GOC851956:GOC852011 GEG851956:GEG852011 FUK851956:FUK852011 FKO851956:FKO852011 FAS851956:FAS852011 EQW851956:EQW852011 EHA851956:EHA852011 DXE851956:DXE852011 DNI851956:DNI852011 DDM851956:DDM852011 CTQ851956:CTQ852011 CJU851956:CJU852011 BZY851956:BZY852011 BQC851956:BQC852011 BGG851956:BGG852011 AWK851956:AWK852011 AMO851956:AMO852011 ACS851956:ACS852011 SW851956:SW852011 JA851956:JA852011 WVM786420:WVM786475 WLQ786420:WLQ786475 WBU786420:WBU786475 VRY786420:VRY786475 VIC786420:VIC786475 UYG786420:UYG786475 UOK786420:UOK786475 UEO786420:UEO786475 TUS786420:TUS786475 TKW786420:TKW786475 TBA786420:TBA786475 SRE786420:SRE786475 SHI786420:SHI786475 RXM786420:RXM786475 RNQ786420:RNQ786475 RDU786420:RDU786475 QTY786420:QTY786475 QKC786420:QKC786475 QAG786420:QAG786475 PQK786420:PQK786475 PGO786420:PGO786475 OWS786420:OWS786475 OMW786420:OMW786475 ODA786420:ODA786475 NTE786420:NTE786475 NJI786420:NJI786475 MZM786420:MZM786475 MPQ786420:MPQ786475 MFU786420:MFU786475 LVY786420:LVY786475 LMC786420:LMC786475 LCG786420:LCG786475 KSK786420:KSK786475 KIO786420:KIO786475 JYS786420:JYS786475 JOW786420:JOW786475 JFA786420:JFA786475 IVE786420:IVE786475 ILI786420:ILI786475 IBM786420:IBM786475 HRQ786420:HRQ786475 HHU786420:HHU786475 GXY786420:GXY786475 GOC786420:GOC786475 GEG786420:GEG786475 FUK786420:FUK786475 FKO786420:FKO786475 FAS786420:FAS786475 EQW786420:EQW786475 EHA786420:EHA786475 DXE786420:DXE786475 DNI786420:DNI786475 DDM786420:DDM786475 CTQ786420:CTQ786475 CJU786420:CJU786475 BZY786420:BZY786475 BQC786420:BQC786475 BGG786420:BGG786475 AWK786420:AWK786475 AMO786420:AMO786475 ACS786420:ACS786475 SW786420:SW786475 JA786420:JA786475 WVM720884:WVM720939 WLQ720884:WLQ720939 WBU720884:WBU720939 VRY720884:VRY720939 VIC720884:VIC720939 UYG720884:UYG720939 UOK720884:UOK720939 UEO720884:UEO720939 TUS720884:TUS720939 TKW720884:TKW720939 TBA720884:TBA720939 SRE720884:SRE720939 SHI720884:SHI720939 RXM720884:RXM720939 RNQ720884:RNQ720939 RDU720884:RDU720939 QTY720884:QTY720939 QKC720884:QKC720939 QAG720884:QAG720939 PQK720884:PQK720939 PGO720884:PGO720939 OWS720884:OWS720939 OMW720884:OMW720939 ODA720884:ODA720939 NTE720884:NTE720939 NJI720884:NJI720939 MZM720884:MZM720939 MPQ720884:MPQ720939 MFU720884:MFU720939 LVY720884:LVY720939 LMC720884:LMC720939 LCG720884:LCG720939 KSK720884:KSK720939 KIO720884:KIO720939 JYS720884:JYS720939 JOW720884:JOW720939 JFA720884:JFA720939 IVE720884:IVE720939 ILI720884:ILI720939 IBM720884:IBM720939 HRQ720884:HRQ720939 HHU720884:HHU720939 GXY720884:GXY720939 GOC720884:GOC720939 GEG720884:GEG720939 FUK720884:FUK720939 FKO720884:FKO720939 FAS720884:FAS720939 EQW720884:EQW720939 EHA720884:EHA720939 DXE720884:DXE720939 DNI720884:DNI720939 DDM720884:DDM720939 CTQ720884:CTQ720939 CJU720884:CJU720939 BZY720884:BZY720939 BQC720884:BQC720939 BGG720884:BGG720939 AWK720884:AWK720939 AMO720884:AMO720939 ACS720884:ACS720939 SW720884:SW720939 JA720884:JA720939 WVM655348:WVM655403 WLQ655348:WLQ655403 WBU655348:WBU655403 VRY655348:VRY655403 VIC655348:VIC655403 UYG655348:UYG655403 UOK655348:UOK655403 UEO655348:UEO655403 TUS655348:TUS655403 TKW655348:TKW655403 TBA655348:TBA655403 SRE655348:SRE655403 SHI655348:SHI655403 RXM655348:RXM655403 RNQ655348:RNQ655403 RDU655348:RDU655403 QTY655348:QTY655403 QKC655348:QKC655403 QAG655348:QAG655403 PQK655348:PQK655403 PGO655348:PGO655403 OWS655348:OWS655403 OMW655348:OMW655403 ODA655348:ODA655403 NTE655348:NTE655403 NJI655348:NJI655403 MZM655348:MZM655403 MPQ655348:MPQ655403 MFU655348:MFU655403 LVY655348:LVY655403 LMC655348:LMC655403 LCG655348:LCG655403 KSK655348:KSK655403 KIO655348:KIO655403 JYS655348:JYS655403 JOW655348:JOW655403 JFA655348:JFA655403 IVE655348:IVE655403 ILI655348:ILI655403 IBM655348:IBM655403 HRQ655348:HRQ655403 HHU655348:HHU655403 GXY655348:GXY655403 GOC655348:GOC655403 GEG655348:GEG655403 FUK655348:FUK655403 FKO655348:FKO655403 FAS655348:FAS655403 EQW655348:EQW655403 EHA655348:EHA655403 DXE655348:DXE655403 DNI655348:DNI655403 DDM655348:DDM655403 CTQ655348:CTQ655403 CJU655348:CJU655403 BZY655348:BZY655403 BQC655348:BQC655403 BGG655348:BGG655403 AWK655348:AWK655403 AMO655348:AMO655403 ACS655348:ACS655403 SW655348:SW655403 JA655348:JA655403 WVM589812:WVM589867 WLQ589812:WLQ589867 WBU589812:WBU589867 VRY589812:VRY589867 VIC589812:VIC589867 UYG589812:UYG589867 UOK589812:UOK589867 UEO589812:UEO589867 TUS589812:TUS589867 TKW589812:TKW589867 TBA589812:TBA589867 SRE589812:SRE589867 SHI589812:SHI589867 RXM589812:RXM589867 RNQ589812:RNQ589867 RDU589812:RDU589867 QTY589812:QTY589867 QKC589812:QKC589867 QAG589812:QAG589867 PQK589812:PQK589867 PGO589812:PGO589867 OWS589812:OWS589867 OMW589812:OMW589867 ODA589812:ODA589867 NTE589812:NTE589867 NJI589812:NJI589867 MZM589812:MZM589867 MPQ589812:MPQ589867 MFU589812:MFU589867 LVY589812:LVY589867 LMC589812:LMC589867 LCG589812:LCG589867 KSK589812:KSK589867 KIO589812:KIO589867 JYS589812:JYS589867 JOW589812:JOW589867 JFA589812:JFA589867 IVE589812:IVE589867 ILI589812:ILI589867 IBM589812:IBM589867 HRQ589812:HRQ589867 HHU589812:HHU589867 GXY589812:GXY589867 GOC589812:GOC589867 GEG589812:GEG589867 FUK589812:FUK589867 FKO589812:FKO589867 FAS589812:FAS589867 EQW589812:EQW589867 EHA589812:EHA589867 DXE589812:DXE589867 DNI589812:DNI589867 DDM589812:DDM589867 CTQ589812:CTQ589867 CJU589812:CJU589867 BZY589812:BZY589867 BQC589812:BQC589867 BGG589812:BGG589867 AWK589812:AWK589867 AMO589812:AMO589867 ACS589812:ACS589867 SW589812:SW589867 JA589812:JA589867 WVM524276:WVM524331 WLQ524276:WLQ524331 WBU524276:WBU524331 VRY524276:VRY524331 VIC524276:VIC524331 UYG524276:UYG524331 UOK524276:UOK524331 UEO524276:UEO524331 TUS524276:TUS524331 TKW524276:TKW524331 TBA524276:TBA524331 SRE524276:SRE524331 SHI524276:SHI524331 RXM524276:RXM524331 RNQ524276:RNQ524331 RDU524276:RDU524331 QTY524276:QTY524331 QKC524276:QKC524331 QAG524276:QAG524331 PQK524276:PQK524331 PGO524276:PGO524331 OWS524276:OWS524331 OMW524276:OMW524331 ODA524276:ODA524331 NTE524276:NTE524331 NJI524276:NJI524331 MZM524276:MZM524331 MPQ524276:MPQ524331 MFU524276:MFU524331 LVY524276:LVY524331 LMC524276:LMC524331 LCG524276:LCG524331 KSK524276:KSK524331 KIO524276:KIO524331 JYS524276:JYS524331 JOW524276:JOW524331 JFA524276:JFA524331 IVE524276:IVE524331 ILI524276:ILI524331 IBM524276:IBM524331 HRQ524276:HRQ524331 HHU524276:HHU524331 GXY524276:GXY524331 GOC524276:GOC524331 GEG524276:GEG524331 FUK524276:FUK524331 FKO524276:FKO524331 FAS524276:FAS524331 EQW524276:EQW524331 EHA524276:EHA524331 DXE524276:DXE524331 DNI524276:DNI524331 DDM524276:DDM524331 CTQ524276:CTQ524331 CJU524276:CJU524331 BZY524276:BZY524331 BQC524276:BQC524331 BGG524276:BGG524331 AWK524276:AWK524331 AMO524276:AMO524331 ACS524276:ACS524331 SW524276:SW524331 JA524276:JA524331 WVM458740:WVM458795 WLQ458740:WLQ458795 WBU458740:WBU458795 VRY458740:VRY458795 VIC458740:VIC458795 UYG458740:UYG458795 UOK458740:UOK458795 UEO458740:UEO458795 TUS458740:TUS458795 TKW458740:TKW458795 TBA458740:TBA458795 SRE458740:SRE458795 SHI458740:SHI458795 RXM458740:RXM458795 RNQ458740:RNQ458795 RDU458740:RDU458795 QTY458740:QTY458795 QKC458740:QKC458795 QAG458740:QAG458795 PQK458740:PQK458795 PGO458740:PGO458795 OWS458740:OWS458795 OMW458740:OMW458795 ODA458740:ODA458795 NTE458740:NTE458795 NJI458740:NJI458795 MZM458740:MZM458795 MPQ458740:MPQ458795 MFU458740:MFU458795 LVY458740:LVY458795 LMC458740:LMC458795 LCG458740:LCG458795 KSK458740:KSK458795 KIO458740:KIO458795 JYS458740:JYS458795 JOW458740:JOW458795 JFA458740:JFA458795 IVE458740:IVE458795 ILI458740:ILI458795 IBM458740:IBM458795 HRQ458740:HRQ458795 HHU458740:HHU458795 GXY458740:GXY458795 GOC458740:GOC458795 GEG458740:GEG458795 FUK458740:FUK458795 FKO458740:FKO458795 FAS458740:FAS458795 EQW458740:EQW458795 EHA458740:EHA458795 DXE458740:DXE458795 DNI458740:DNI458795 DDM458740:DDM458795 CTQ458740:CTQ458795 CJU458740:CJU458795 BZY458740:BZY458795 BQC458740:BQC458795 BGG458740:BGG458795 AWK458740:AWK458795 AMO458740:AMO458795 ACS458740:ACS458795 SW458740:SW458795 JA458740:JA458795 WVM393204:WVM393259 WLQ393204:WLQ393259 WBU393204:WBU393259 VRY393204:VRY393259 VIC393204:VIC393259 UYG393204:UYG393259 UOK393204:UOK393259 UEO393204:UEO393259 TUS393204:TUS393259 TKW393204:TKW393259 TBA393204:TBA393259 SRE393204:SRE393259 SHI393204:SHI393259 RXM393204:RXM393259 RNQ393204:RNQ393259 RDU393204:RDU393259 QTY393204:QTY393259 QKC393204:QKC393259 QAG393204:QAG393259 PQK393204:PQK393259 PGO393204:PGO393259 OWS393204:OWS393259 OMW393204:OMW393259 ODA393204:ODA393259 NTE393204:NTE393259 NJI393204:NJI393259 MZM393204:MZM393259 MPQ393204:MPQ393259 MFU393204:MFU393259 LVY393204:LVY393259 LMC393204:LMC393259 LCG393204:LCG393259 KSK393204:KSK393259 KIO393204:KIO393259 JYS393204:JYS393259 JOW393204:JOW393259 JFA393204:JFA393259 IVE393204:IVE393259 ILI393204:ILI393259 IBM393204:IBM393259 HRQ393204:HRQ393259 HHU393204:HHU393259 GXY393204:GXY393259 GOC393204:GOC393259 GEG393204:GEG393259 FUK393204:FUK393259 FKO393204:FKO393259 FAS393204:FAS393259 EQW393204:EQW393259 EHA393204:EHA393259 DXE393204:DXE393259 DNI393204:DNI393259 DDM393204:DDM393259 CTQ393204:CTQ393259 CJU393204:CJU393259 BZY393204:BZY393259 BQC393204:BQC393259 BGG393204:BGG393259 AWK393204:AWK393259 AMO393204:AMO393259 ACS393204:ACS393259 SW393204:SW393259 JA393204:JA393259 WVM327668:WVM327723 WLQ327668:WLQ327723 WBU327668:WBU327723 VRY327668:VRY327723 VIC327668:VIC327723 UYG327668:UYG327723 UOK327668:UOK327723 UEO327668:UEO327723 TUS327668:TUS327723 TKW327668:TKW327723 TBA327668:TBA327723 SRE327668:SRE327723 SHI327668:SHI327723 RXM327668:RXM327723 RNQ327668:RNQ327723 RDU327668:RDU327723 QTY327668:QTY327723 QKC327668:QKC327723 QAG327668:QAG327723 PQK327668:PQK327723 PGO327668:PGO327723 OWS327668:OWS327723 OMW327668:OMW327723 ODA327668:ODA327723 NTE327668:NTE327723 NJI327668:NJI327723 MZM327668:MZM327723 MPQ327668:MPQ327723 MFU327668:MFU327723 LVY327668:LVY327723 LMC327668:LMC327723 LCG327668:LCG327723 KSK327668:KSK327723 KIO327668:KIO327723 JYS327668:JYS327723 JOW327668:JOW327723 JFA327668:JFA327723 IVE327668:IVE327723 ILI327668:ILI327723 IBM327668:IBM327723 HRQ327668:HRQ327723 HHU327668:HHU327723 GXY327668:GXY327723 GOC327668:GOC327723 GEG327668:GEG327723 FUK327668:FUK327723 FKO327668:FKO327723 FAS327668:FAS327723 EQW327668:EQW327723 EHA327668:EHA327723 DXE327668:DXE327723 DNI327668:DNI327723 DDM327668:DDM327723 CTQ327668:CTQ327723 CJU327668:CJU327723 BZY327668:BZY327723 BQC327668:BQC327723 BGG327668:BGG327723 AWK327668:AWK327723 AMO327668:AMO327723 ACS327668:ACS327723 SW327668:SW327723 JA327668:JA327723 WVM262132:WVM262187 WLQ262132:WLQ262187 WBU262132:WBU262187 VRY262132:VRY262187 VIC262132:VIC262187 UYG262132:UYG262187 UOK262132:UOK262187 UEO262132:UEO262187 TUS262132:TUS262187 TKW262132:TKW262187 TBA262132:TBA262187 SRE262132:SRE262187 SHI262132:SHI262187 RXM262132:RXM262187 RNQ262132:RNQ262187 RDU262132:RDU262187 QTY262132:QTY262187 QKC262132:QKC262187 QAG262132:QAG262187 PQK262132:PQK262187 PGO262132:PGO262187 OWS262132:OWS262187 OMW262132:OMW262187 ODA262132:ODA262187 NTE262132:NTE262187 NJI262132:NJI262187 MZM262132:MZM262187 MPQ262132:MPQ262187 MFU262132:MFU262187 LVY262132:LVY262187 LMC262132:LMC262187 LCG262132:LCG262187 KSK262132:KSK262187 KIO262132:KIO262187 JYS262132:JYS262187 JOW262132:JOW262187 JFA262132:JFA262187 IVE262132:IVE262187 ILI262132:ILI262187 IBM262132:IBM262187 HRQ262132:HRQ262187 HHU262132:HHU262187 GXY262132:GXY262187 GOC262132:GOC262187 GEG262132:GEG262187 FUK262132:FUK262187 FKO262132:FKO262187 FAS262132:FAS262187 EQW262132:EQW262187 EHA262132:EHA262187 DXE262132:DXE262187 DNI262132:DNI262187 DDM262132:DDM262187 CTQ262132:CTQ262187 CJU262132:CJU262187 BZY262132:BZY262187 BQC262132:BQC262187 BGG262132:BGG262187 AWK262132:AWK262187 AMO262132:AMO262187 ACS262132:ACS262187 SW262132:SW262187 JA262132:JA262187 WVM196596:WVM196651 WLQ196596:WLQ196651 WBU196596:WBU196651 VRY196596:VRY196651 VIC196596:VIC196651 UYG196596:UYG196651 UOK196596:UOK196651 UEO196596:UEO196651 TUS196596:TUS196651 TKW196596:TKW196651 TBA196596:TBA196651 SRE196596:SRE196651 SHI196596:SHI196651 RXM196596:RXM196651 RNQ196596:RNQ196651 RDU196596:RDU196651 QTY196596:QTY196651 QKC196596:QKC196651 QAG196596:QAG196651 PQK196596:PQK196651 PGO196596:PGO196651 OWS196596:OWS196651 OMW196596:OMW196651 ODA196596:ODA196651 NTE196596:NTE196651 NJI196596:NJI196651 MZM196596:MZM196651 MPQ196596:MPQ196651 MFU196596:MFU196651 LVY196596:LVY196651 LMC196596:LMC196651 LCG196596:LCG196651 KSK196596:KSK196651 KIO196596:KIO196651 JYS196596:JYS196651 JOW196596:JOW196651 JFA196596:JFA196651 IVE196596:IVE196651 ILI196596:ILI196651 IBM196596:IBM196651 HRQ196596:HRQ196651 HHU196596:HHU196651 GXY196596:GXY196651 GOC196596:GOC196651 GEG196596:GEG196651 FUK196596:FUK196651 FKO196596:FKO196651 FAS196596:FAS196651 EQW196596:EQW196651 EHA196596:EHA196651 DXE196596:DXE196651 DNI196596:DNI196651 DDM196596:DDM196651 CTQ196596:CTQ196651 CJU196596:CJU196651 BZY196596:BZY196651 BQC196596:BQC196651 BGG196596:BGG196651 AWK196596:AWK196651 AMO196596:AMO196651 ACS196596:ACS196651 SW196596:SW196651 JA196596:JA196651 WVM131060:WVM131115 WLQ131060:WLQ131115 WBU131060:WBU131115 VRY131060:VRY131115 VIC131060:VIC131115 UYG131060:UYG131115 UOK131060:UOK131115 UEO131060:UEO131115 TUS131060:TUS131115 TKW131060:TKW131115 TBA131060:TBA131115 SRE131060:SRE131115 SHI131060:SHI131115 RXM131060:RXM131115 RNQ131060:RNQ131115 RDU131060:RDU131115 QTY131060:QTY131115 QKC131060:QKC131115 QAG131060:QAG131115 PQK131060:PQK131115 PGO131060:PGO131115 OWS131060:OWS131115 OMW131060:OMW131115 ODA131060:ODA131115 NTE131060:NTE131115 NJI131060:NJI131115 MZM131060:MZM131115 MPQ131060:MPQ131115 MFU131060:MFU131115 LVY131060:LVY131115 LMC131060:LMC131115 LCG131060:LCG131115 KSK131060:KSK131115 KIO131060:KIO131115 JYS131060:JYS131115 JOW131060:JOW131115 JFA131060:JFA131115 IVE131060:IVE131115 ILI131060:ILI131115 IBM131060:IBM131115 HRQ131060:HRQ131115 HHU131060:HHU131115 GXY131060:GXY131115 GOC131060:GOC131115 GEG131060:GEG131115 FUK131060:FUK131115 FKO131060:FKO131115 FAS131060:FAS131115 EQW131060:EQW131115 EHA131060:EHA131115 DXE131060:DXE131115 DNI131060:DNI131115 DDM131060:DDM131115 CTQ131060:CTQ131115 CJU131060:CJU131115 BZY131060:BZY131115 BQC131060:BQC131115 BGG131060:BGG131115 AWK131060:AWK131115 AMO131060:AMO131115 ACS131060:ACS131115 SW131060:SW131115 JA131060:JA131115 WVM65524:WVM65579 WLQ65524:WLQ65579 WBU65524:WBU65579 VRY65524:VRY65579 VIC65524:VIC65579 UYG65524:UYG65579 UOK65524:UOK65579 UEO65524:UEO65579 TUS65524:TUS65579 TKW65524:TKW65579 TBA65524:TBA65579 SRE65524:SRE65579 SHI65524:SHI65579 RXM65524:RXM65579 RNQ65524:RNQ65579 RDU65524:RDU65579 QTY65524:QTY65579 QKC65524:QKC65579 QAG65524:QAG65579 PQK65524:PQK65579 PGO65524:PGO65579 OWS65524:OWS65579 OMW65524:OMW65579 ODA65524:ODA65579 NTE65524:NTE65579 NJI65524:NJI65579 MZM65524:MZM65579 MPQ65524:MPQ65579 MFU65524:MFU65579 LVY65524:LVY65579 LMC65524:LMC65579 LCG65524:LCG65579 KSK65524:KSK65579 KIO65524:KIO65579 JYS65524:JYS65579 JOW65524:JOW65579 JFA65524:JFA65579 IVE65524:IVE65579 ILI65524:ILI65579 IBM65524:IBM65579 HRQ65524:HRQ65579 HHU65524:HHU65579 GXY65524:GXY65579 GOC65524:GOC65579 GEG65524:GEG65579 FUK65524:FUK65579 FKO65524:FKO65579 FAS65524:FAS65579 EQW65524:EQW65579 EHA65524:EHA65579 DXE65524:DXE65579 DNI65524:DNI65579 DDM65524:DDM65579 CTQ65524:CTQ65579 CJU65524:CJU65579 BZY65524:BZY65579 BQC65524:BQC65579 BGG65524:BGG65579 AWK65524:AWK65579 AMO65524:AMO65579 ACS65524:ACS65579 SW65524:SW65579 JA65524:JA65579 WLQ983028:WLQ983083 WVM983026 WLQ983026 WBU983026 VRY983026 VIC983026 UYG983026 UOK983026 UEO983026 TUS983026 TKW983026 TBA983026 SRE983026 SHI983026 RXM983026 RNQ983026 RDU983026 QTY983026 QKC983026 QAG983026 PQK983026 PGO983026 OWS983026 OMW983026 ODA983026 NTE983026 NJI983026 MZM983026 MPQ983026 MFU983026 LVY983026 LMC983026 LCG983026 KSK983026 KIO983026 JYS983026 JOW983026 JFA983026 IVE983026 ILI983026 IBM983026 HRQ983026 HHU983026 GXY983026 GOC983026 GEG983026 FUK983026 FKO983026 FAS983026 EQW983026 EHA983026 DXE983026 DNI983026 DDM983026 CTQ983026 CJU983026 BZY983026 BQC983026 BGG983026 AWK983026 AMO983026 ACS983026 SW983026 JA983026 WVM917490 WLQ917490 WBU917490 VRY917490 VIC917490 UYG917490 UOK917490 UEO917490 TUS917490 TKW917490 TBA917490 SRE917490 SHI917490 RXM917490 RNQ917490 RDU917490 QTY917490 QKC917490 QAG917490 PQK917490 PGO917490 OWS917490 OMW917490 ODA917490 NTE917490 NJI917490 MZM917490 MPQ917490 MFU917490 LVY917490 LMC917490 LCG917490 KSK917490 KIO917490 JYS917490 JOW917490 JFA917490 IVE917490 ILI917490 IBM917490 HRQ917490 HHU917490 GXY917490 GOC917490 GEG917490 FUK917490 FKO917490 FAS917490 EQW917490 EHA917490 DXE917490 DNI917490 DDM917490 CTQ917490 CJU917490 BZY917490 BQC917490 BGG917490 AWK917490 AMO917490 ACS917490 SW917490 JA917490 WVM851954 WLQ851954 WBU851954 VRY851954 VIC851954 UYG851954 UOK851954 UEO851954 TUS851954 TKW851954 TBA851954 SRE851954 SHI851954 RXM851954 RNQ851954 RDU851954 QTY851954 QKC851954 QAG851954 PQK851954 PGO851954 OWS851954 OMW851954 ODA851954 NTE851954 NJI851954 MZM851954 MPQ851954 MFU851954 LVY851954 LMC851954 LCG851954 KSK851954 KIO851954 JYS851954 JOW851954 JFA851954 IVE851954 ILI851954 IBM851954 HRQ851954 HHU851954 GXY851954 GOC851954 GEG851954 FUK851954 FKO851954 FAS851954 EQW851954 EHA851954 DXE851954 DNI851954 DDM851954 CTQ851954 CJU851954 BZY851954 BQC851954 BGG851954 AWK851954 AMO851954 ACS851954 SW851954 JA851954 WVM786418 WLQ786418 WBU786418 VRY786418 VIC786418 UYG786418 UOK786418 UEO786418 TUS786418 TKW786418 TBA786418 SRE786418 SHI786418 RXM786418 RNQ786418 RDU786418 QTY786418 QKC786418 QAG786418 PQK786418 PGO786418 OWS786418 OMW786418 ODA786418 NTE786418 NJI786418 MZM786418 MPQ786418 MFU786418 LVY786418 LMC786418 LCG786418 KSK786418 KIO786418 JYS786418 JOW786418 JFA786418 IVE786418 ILI786418 IBM786418 HRQ786418 HHU786418 GXY786418 GOC786418 GEG786418 FUK786418 FKO786418 FAS786418 EQW786418 EHA786418 DXE786418 DNI786418 DDM786418 CTQ786418 CJU786418 BZY786418 BQC786418 BGG786418 AWK786418 AMO786418 ACS786418 SW786418 JA786418 WVM720882 WLQ720882 WBU720882 VRY720882 VIC720882 UYG720882 UOK720882 UEO720882 TUS720882 TKW720882 TBA720882 SRE720882 SHI720882 RXM720882 RNQ720882 RDU720882 QTY720882 QKC720882 QAG720882 PQK720882 PGO720882 OWS720882 OMW720882 ODA720882 NTE720882 NJI720882 MZM720882 MPQ720882 MFU720882 LVY720882 LMC720882 LCG720882 KSK720882 KIO720882 JYS720882 JOW720882 JFA720882 IVE720882 ILI720882 IBM720882 HRQ720882 HHU720882 GXY720882 GOC720882 GEG720882 FUK720882 FKO720882 FAS720882 EQW720882 EHA720882 DXE720882 DNI720882 DDM720882 CTQ720882 CJU720882 BZY720882 BQC720882 BGG720882 AWK720882 AMO720882 ACS720882 SW720882 JA720882 WVM655346 WLQ655346 WBU655346 VRY655346 VIC655346 UYG655346 UOK655346 UEO655346 TUS655346 TKW655346 TBA655346 SRE655346 SHI655346 RXM655346 RNQ655346 RDU655346 QTY655346 QKC655346 QAG655346 PQK655346 PGO655346 OWS655346 OMW655346 ODA655346 NTE655346 NJI655346 MZM655346 MPQ655346 MFU655346 LVY655346 LMC655346 LCG655346 KSK655346 KIO655346 JYS655346 JOW655346 JFA655346 IVE655346 ILI655346 IBM655346 HRQ655346 HHU655346 GXY655346 GOC655346 GEG655346 FUK655346 FKO655346 FAS655346 EQW655346 EHA655346 DXE655346 DNI655346 DDM655346 CTQ655346 CJU655346 BZY655346 BQC655346 BGG655346 AWK655346 AMO655346 ACS655346 SW655346 JA655346 WVM589810 WLQ589810 WBU589810 VRY589810 VIC589810 UYG589810 UOK589810 UEO589810 TUS589810 TKW589810 TBA589810 SRE589810 SHI589810 RXM589810 RNQ589810 RDU589810 QTY589810 QKC589810 QAG589810 PQK589810 PGO589810 OWS589810 OMW589810 ODA589810 NTE589810 NJI589810 MZM589810 MPQ589810 MFU589810 LVY589810 LMC589810 LCG589810 KSK589810 KIO589810 JYS589810 JOW589810 JFA589810 IVE589810 ILI589810 IBM589810 HRQ589810 HHU589810 GXY589810 GOC589810 GEG589810 FUK589810 FKO589810 FAS589810 EQW589810 EHA589810 DXE589810 DNI589810 DDM589810 CTQ589810 CJU589810 BZY589810 BQC589810 BGG589810 AWK589810 AMO589810 ACS589810 SW589810 JA589810 WVM524274 WLQ524274 WBU524274 VRY524274 VIC524274 UYG524274 UOK524274 UEO524274 TUS524274 TKW524274 TBA524274 SRE524274 SHI524274 RXM524274 RNQ524274 RDU524274 QTY524274 QKC524274 QAG524274 PQK524274 PGO524274 OWS524274 OMW524274 ODA524274 NTE524274 NJI524274 MZM524274 MPQ524274 MFU524274 LVY524274 LMC524274 LCG524274 KSK524274 KIO524274 JYS524274 JOW524274 JFA524274 IVE524274 ILI524274 IBM524274 HRQ524274 HHU524274 GXY524274 GOC524274 GEG524274 FUK524274 FKO524274 FAS524274 EQW524274 EHA524274 DXE524274 DNI524274 DDM524274 CTQ524274 CJU524274 BZY524274 BQC524274 BGG524274 AWK524274 AMO524274 ACS524274 SW524274 JA524274 WVM458738 WLQ458738 WBU458738 VRY458738 VIC458738 UYG458738 UOK458738 UEO458738 TUS458738 TKW458738 TBA458738 SRE458738 SHI458738 RXM458738 RNQ458738 RDU458738 QTY458738 QKC458738 QAG458738 PQK458738 PGO458738 OWS458738 OMW458738 ODA458738 NTE458738 NJI458738 MZM458738 MPQ458738 MFU458738 LVY458738 LMC458738 LCG458738 KSK458738 KIO458738 JYS458738 JOW458738 JFA458738 IVE458738 ILI458738 IBM458738 HRQ458738 HHU458738 GXY458738 GOC458738 GEG458738 FUK458738 FKO458738 FAS458738 EQW458738 EHA458738 DXE458738 DNI458738 DDM458738 CTQ458738 CJU458738 BZY458738 BQC458738 BGG458738 AWK458738 AMO458738 ACS458738 SW458738 JA458738 WVM393202 WLQ393202 WBU393202 VRY393202 VIC393202 UYG393202 UOK393202 UEO393202 TUS393202 TKW393202 TBA393202 SRE393202 SHI393202 RXM393202 RNQ393202 RDU393202 QTY393202 QKC393202 QAG393202 PQK393202 PGO393202 OWS393202 OMW393202 ODA393202 NTE393202 NJI393202 MZM393202 MPQ393202 MFU393202 LVY393202 LMC393202 LCG393202 KSK393202 KIO393202 JYS393202 JOW393202 JFA393202 IVE393202 ILI393202 IBM393202 HRQ393202 HHU393202 GXY393202 GOC393202 GEG393202 FUK393202 FKO393202 FAS393202 EQW393202 EHA393202 DXE393202 DNI393202 DDM393202 CTQ393202 CJU393202 BZY393202 BQC393202 BGG393202 AWK393202 AMO393202 ACS393202 SW393202 JA393202 WVM327666 WLQ327666 WBU327666 VRY327666 VIC327666 UYG327666 UOK327666 UEO327666 TUS327666 TKW327666 TBA327666 SRE327666 SHI327666 RXM327666 RNQ327666 RDU327666 QTY327666 QKC327666 QAG327666 PQK327666 PGO327666 OWS327666 OMW327666 ODA327666 NTE327666 NJI327666 MZM327666 MPQ327666 MFU327666 LVY327666 LMC327666 LCG327666 KSK327666 KIO327666 JYS327666 JOW327666 JFA327666 IVE327666 ILI327666 IBM327666 HRQ327666 HHU327666 GXY327666 GOC327666 GEG327666 FUK327666 FKO327666 FAS327666 EQW327666 EHA327666 DXE327666 DNI327666 DDM327666 CTQ327666 CJU327666 BZY327666 BQC327666 BGG327666 AWK327666 AMO327666 ACS327666 SW327666 JA327666 WVM262130 WLQ262130 WBU262130 VRY262130 VIC262130 UYG262130 UOK262130 UEO262130 TUS262130 TKW262130 TBA262130 SRE262130 SHI262130 RXM262130 RNQ262130 RDU262130 QTY262130 QKC262130 QAG262130 PQK262130 PGO262130 OWS262130 OMW262130 ODA262130 NTE262130 NJI262130 MZM262130 MPQ262130 MFU262130 LVY262130 LMC262130 LCG262130 KSK262130 KIO262130 JYS262130 JOW262130 JFA262130 IVE262130 ILI262130 IBM262130 HRQ262130 HHU262130 GXY262130 GOC262130 GEG262130 FUK262130 FKO262130 FAS262130 EQW262130 EHA262130 DXE262130 DNI262130 DDM262130 CTQ262130 CJU262130 BZY262130 BQC262130 BGG262130 AWK262130 AMO262130 ACS262130 SW262130 JA262130 WVM196594 WLQ196594 WBU196594 VRY196594 VIC196594 UYG196594 UOK196594 UEO196594 TUS196594 TKW196594 TBA196594 SRE196594 SHI196594 RXM196594 RNQ196594 RDU196594 QTY196594 QKC196594 QAG196594 PQK196594 PGO196594 OWS196594 OMW196594 ODA196594 NTE196594 NJI196594 MZM196594 MPQ196594 MFU196594 LVY196594 LMC196594 LCG196594 KSK196594 KIO196594 JYS196594 JOW196594 JFA196594 IVE196594 ILI196594 IBM196594 HRQ196594 HHU196594 GXY196594 GOC196594 GEG196594 FUK196594 FKO196594 FAS196594 EQW196594 EHA196594 DXE196594 DNI196594 DDM196594 CTQ196594 CJU196594 BZY196594 BQC196594 BGG196594 AWK196594 AMO196594 ACS196594 SW196594 JA196594 WVM131058 WLQ131058 WBU131058 VRY131058 VIC131058 UYG131058 UOK131058 UEO131058 TUS131058 TKW131058 TBA131058 SRE131058 SHI131058 RXM131058 RNQ131058 RDU131058 QTY131058 QKC131058 QAG131058 PQK131058 PGO131058 OWS131058 OMW131058 ODA131058 NTE131058 NJI131058 MZM131058 MPQ131058 MFU131058 LVY131058 LMC131058 LCG131058 KSK131058 KIO131058 JYS131058 JOW131058 JFA131058 IVE131058 ILI131058 IBM131058 HRQ131058 HHU131058 GXY131058 GOC131058 GEG131058 FUK131058 FKO131058 FAS131058 EQW131058 EHA131058 DXE131058 DNI131058 DDM131058 CTQ131058 CJU131058 BZY131058 BQC131058 BGG131058 AWK131058 AMO131058 ACS131058 SW131058 JA131058 WVM65522 WLQ65522 WBU65522 VRY65522 VIC65522 UYG65522 UOK65522 UEO65522 TUS65522 TKW65522 TBA65522 SRE65522 SHI65522 RXM65522 RNQ65522 RDU65522 QTY65522 QKC65522 QAG65522 PQK65522 PGO65522 OWS65522 OMW65522 ODA65522 NTE65522 NJI65522 MZM65522 MPQ65522 MFU65522 LVY65522 LMC65522 LCG65522 KSK65522 KIO65522 JYS65522 JOW65522 JFA65522 IVE65522 ILI65522 IBM65522 HRQ65522 HHU65522 GXY65522 GOC65522 GEG65522 FUK65522 FKO65522 FAS65522 EQW65522 EHA65522 DXE65522 DNI65522 DDM65522 CTQ65522 CJU65522 BZY65522 BQC65522 BGG65522 AWK65522 AMO65522 ACS65522 SW65522 JA65522 G65522 G131058 G196594 G262130 G327666 G393202 G458738 G524274 G589810 G655346 G720882 G786418 G851954 G917490 G983026 G65524:G65579 G131060:G131115 G196596:G196651 G262132:G262187 G327668:G327723 G393204:G393259 G458740:G458795 G524276:G524331 G589812:G589867 G655348:G655403 G720884:G720939 G786420:G786475 G851956:G852011 G917492:G917547 G983028:G983083" xr:uid="{00000000-0002-0000-0000-000001000000}">
      <formula1>"5,10,20"</formula1>
    </dataValidation>
    <dataValidation type="list" allowBlank="1" showInputMessage="1" showErrorMessage="1" sqref="WVL983028:WVL983083 WVL20:WVL28 WLP20:WLP28 WBT20:WBT28 VRX20:VRX28 VIB20:VIB28 UYF20:UYF28 UOJ20:UOJ28 UEN20:UEN28 TUR20:TUR28 TKV20:TKV28 TAZ20:TAZ28 SRD20:SRD28 SHH20:SHH28 RXL20:RXL28 RNP20:RNP28 RDT20:RDT28 QTX20:QTX28 QKB20:QKB28 QAF20:QAF28 PQJ20:PQJ28 PGN20:PGN28 OWR20:OWR28 OMV20:OMV28 OCZ20:OCZ28 NTD20:NTD28 NJH20:NJH28 MZL20:MZL28 MPP20:MPP28 MFT20:MFT28 LVX20:LVX28 LMB20:LMB28 LCF20:LCF28 KSJ20:KSJ28 KIN20:KIN28 JYR20:JYR28 JOV20:JOV28 JEZ20:JEZ28 IVD20:IVD28 ILH20:ILH28 IBL20:IBL28 HRP20:HRP28 HHT20:HHT28 GXX20:GXX28 GOB20:GOB28 GEF20:GEF28 FUJ20:FUJ28 FKN20:FKN28 FAR20:FAR28 EQV20:EQV28 EGZ20:EGZ28 DXD20:DXD28 DNH20:DNH28 DDL20:DDL28 CTP20:CTP28 CJT20:CJT28 BZX20:BZX28 BQB20:BQB28 BGF20:BGF28 AWJ20:AWJ28 AMN20:AMN28 ACR20:ACR28 SV20:SV28 IZ20:IZ28 WVL13:WVL18 WLP13:WLP18 WBT13:WBT18 VRX13:VRX18 VIB13:VIB18 UYF13:UYF18 UOJ13:UOJ18 UEN13:UEN18 TUR13:TUR18 TKV13:TKV18 TAZ13:TAZ18 SRD13:SRD18 SHH13:SHH18 RXL13:RXL18 RNP13:RNP18 RDT13:RDT18 QTX13:QTX18 QKB13:QKB18 QAF13:QAF18 PQJ13:PQJ18 PGN13:PGN18 OWR13:OWR18 OMV13:OMV18 OCZ13:OCZ18 NTD13:NTD18 NJH13:NJH18 MZL13:MZL18 MPP13:MPP18 MFT13:MFT18 LVX13:LVX18 LMB13:LMB18 LCF13:LCF18 KSJ13:KSJ18 KIN13:KIN18 JYR13:JYR18 JOV13:JOV18 JEZ13:JEZ18 IVD13:IVD18 ILH13:ILH18 IBL13:IBL18 HRP13:HRP18 HHT13:HHT18 GXX13:GXX18 GOB13:GOB18 GEF13:GEF18 FUJ13:FUJ18 FKN13:FKN18 FAR13:FAR18 EQV13:EQV18 EGZ13:EGZ18 DXD13:DXD18 DNH13:DNH18 DDL13:DDL18 CTP13:CTP18 CJT13:CJT18 BZX13:BZX18 BQB13:BQB18 BGF13:BGF18 AWJ13:AWJ18 AMN13:AMN18 ACR13:ACR18 SV13:SV18 IZ13:IZ18 WBT983028:WBT983083 VRX983028:VRX983083 VIB983028:VIB983083 UYF983028:UYF983083 UOJ983028:UOJ983083 UEN983028:UEN983083 TUR983028:TUR983083 TKV983028:TKV983083 TAZ983028:TAZ983083 SRD983028:SRD983083 SHH983028:SHH983083 RXL983028:RXL983083 RNP983028:RNP983083 RDT983028:RDT983083 QTX983028:QTX983083 QKB983028:QKB983083 QAF983028:QAF983083 PQJ983028:PQJ983083 PGN983028:PGN983083 OWR983028:OWR983083 OMV983028:OMV983083 OCZ983028:OCZ983083 NTD983028:NTD983083 NJH983028:NJH983083 MZL983028:MZL983083 MPP983028:MPP983083 MFT983028:MFT983083 LVX983028:LVX983083 LMB983028:LMB983083 LCF983028:LCF983083 KSJ983028:KSJ983083 KIN983028:KIN983083 JYR983028:JYR983083 JOV983028:JOV983083 JEZ983028:JEZ983083 IVD983028:IVD983083 ILH983028:ILH983083 IBL983028:IBL983083 HRP983028:HRP983083 HHT983028:HHT983083 GXX983028:GXX983083 GOB983028:GOB983083 GEF983028:GEF983083 FUJ983028:FUJ983083 FKN983028:FKN983083 FAR983028:FAR983083 EQV983028:EQV983083 EGZ983028:EGZ983083 DXD983028:DXD983083 DNH983028:DNH983083 DDL983028:DDL983083 CTP983028:CTP983083 CJT983028:CJT983083 BZX983028:BZX983083 BQB983028:BQB983083 BGF983028:BGF983083 AWJ983028:AWJ983083 AMN983028:AMN983083 ACR983028:ACR983083 SV983028:SV983083 IZ983028:IZ983083 WVL917492:WVL917547 WLP917492:WLP917547 WBT917492:WBT917547 VRX917492:VRX917547 VIB917492:VIB917547 UYF917492:UYF917547 UOJ917492:UOJ917547 UEN917492:UEN917547 TUR917492:TUR917547 TKV917492:TKV917547 TAZ917492:TAZ917547 SRD917492:SRD917547 SHH917492:SHH917547 RXL917492:RXL917547 RNP917492:RNP917547 RDT917492:RDT917547 QTX917492:QTX917547 QKB917492:QKB917547 QAF917492:QAF917547 PQJ917492:PQJ917547 PGN917492:PGN917547 OWR917492:OWR917547 OMV917492:OMV917547 OCZ917492:OCZ917547 NTD917492:NTD917547 NJH917492:NJH917547 MZL917492:MZL917547 MPP917492:MPP917547 MFT917492:MFT917547 LVX917492:LVX917547 LMB917492:LMB917547 LCF917492:LCF917547 KSJ917492:KSJ917547 KIN917492:KIN917547 JYR917492:JYR917547 JOV917492:JOV917547 JEZ917492:JEZ917547 IVD917492:IVD917547 ILH917492:ILH917547 IBL917492:IBL917547 HRP917492:HRP917547 HHT917492:HHT917547 GXX917492:GXX917547 GOB917492:GOB917547 GEF917492:GEF917547 FUJ917492:FUJ917547 FKN917492:FKN917547 FAR917492:FAR917547 EQV917492:EQV917547 EGZ917492:EGZ917547 DXD917492:DXD917547 DNH917492:DNH917547 DDL917492:DDL917547 CTP917492:CTP917547 CJT917492:CJT917547 BZX917492:BZX917547 BQB917492:BQB917547 BGF917492:BGF917547 AWJ917492:AWJ917547 AMN917492:AMN917547 ACR917492:ACR917547 SV917492:SV917547 IZ917492:IZ917547 WVL851956:WVL852011 WLP851956:WLP852011 WBT851956:WBT852011 VRX851956:VRX852011 VIB851956:VIB852011 UYF851956:UYF852011 UOJ851956:UOJ852011 UEN851956:UEN852011 TUR851956:TUR852011 TKV851956:TKV852011 TAZ851956:TAZ852011 SRD851956:SRD852011 SHH851956:SHH852011 RXL851956:RXL852011 RNP851956:RNP852011 RDT851956:RDT852011 QTX851956:QTX852011 QKB851956:QKB852011 QAF851956:QAF852011 PQJ851956:PQJ852011 PGN851956:PGN852011 OWR851956:OWR852011 OMV851956:OMV852011 OCZ851956:OCZ852011 NTD851956:NTD852011 NJH851956:NJH852011 MZL851956:MZL852011 MPP851956:MPP852011 MFT851956:MFT852011 LVX851956:LVX852011 LMB851956:LMB852011 LCF851956:LCF852011 KSJ851956:KSJ852011 KIN851956:KIN852011 JYR851956:JYR852011 JOV851956:JOV852011 JEZ851956:JEZ852011 IVD851956:IVD852011 ILH851956:ILH852011 IBL851956:IBL852011 HRP851956:HRP852011 HHT851956:HHT852011 GXX851956:GXX852011 GOB851956:GOB852011 GEF851956:GEF852011 FUJ851956:FUJ852011 FKN851956:FKN852011 FAR851956:FAR852011 EQV851956:EQV852011 EGZ851956:EGZ852011 DXD851956:DXD852011 DNH851956:DNH852011 DDL851956:DDL852011 CTP851956:CTP852011 CJT851956:CJT852011 BZX851956:BZX852011 BQB851956:BQB852011 BGF851956:BGF852011 AWJ851956:AWJ852011 AMN851956:AMN852011 ACR851956:ACR852011 SV851956:SV852011 IZ851956:IZ852011 WVL786420:WVL786475 WLP786420:WLP786475 WBT786420:WBT786475 VRX786420:VRX786475 VIB786420:VIB786475 UYF786420:UYF786475 UOJ786420:UOJ786475 UEN786420:UEN786475 TUR786420:TUR786475 TKV786420:TKV786475 TAZ786420:TAZ786475 SRD786420:SRD786475 SHH786420:SHH786475 RXL786420:RXL786475 RNP786420:RNP786475 RDT786420:RDT786475 QTX786420:QTX786475 QKB786420:QKB786475 QAF786420:QAF786475 PQJ786420:PQJ786475 PGN786420:PGN786475 OWR786420:OWR786475 OMV786420:OMV786475 OCZ786420:OCZ786475 NTD786420:NTD786475 NJH786420:NJH786475 MZL786420:MZL786475 MPP786420:MPP786475 MFT786420:MFT786475 LVX786420:LVX786475 LMB786420:LMB786475 LCF786420:LCF786475 KSJ786420:KSJ786475 KIN786420:KIN786475 JYR786420:JYR786475 JOV786420:JOV786475 JEZ786420:JEZ786475 IVD786420:IVD786475 ILH786420:ILH786475 IBL786420:IBL786475 HRP786420:HRP786475 HHT786420:HHT786475 GXX786420:GXX786475 GOB786420:GOB786475 GEF786420:GEF786475 FUJ786420:FUJ786475 FKN786420:FKN786475 FAR786420:FAR786475 EQV786420:EQV786475 EGZ786420:EGZ786475 DXD786420:DXD786475 DNH786420:DNH786475 DDL786420:DDL786475 CTP786420:CTP786475 CJT786420:CJT786475 BZX786420:BZX786475 BQB786420:BQB786475 BGF786420:BGF786475 AWJ786420:AWJ786475 AMN786420:AMN786475 ACR786420:ACR786475 SV786420:SV786475 IZ786420:IZ786475 WVL720884:WVL720939 WLP720884:WLP720939 WBT720884:WBT720939 VRX720884:VRX720939 VIB720884:VIB720939 UYF720884:UYF720939 UOJ720884:UOJ720939 UEN720884:UEN720939 TUR720884:TUR720939 TKV720884:TKV720939 TAZ720884:TAZ720939 SRD720884:SRD720939 SHH720884:SHH720939 RXL720884:RXL720939 RNP720884:RNP720939 RDT720884:RDT720939 QTX720884:QTX720939 QKB720884:QKB720939 QAF720884:QAF720939 PQJ720884:PQJ720939 PGN720884:PGN720939 OWR720884:OWR720939 OMV720884:OMV720939 OCZ720884:OCZ720939 NTD720884:NTD720939 NJH720884:NJH720939 MZL720884:MZL720939 MPP720884:MPP720939 MFT720884:MFT720939 LVX720884:LVX720939 LMB720884:LMB720939 LCF720884:LCF720939 KSJ720884:KSJ720939 KIN720884:KIN720939 JYR720884:JYR720939 JOV720884:JOV720939 JEZ720884:JEZ720939 IVD720884:IVD720939 ILH720884:ILH720939 IBL720884:IBL720939 HRP720884:HRP720939 HHT720884:HHT720939 GXX720884:GXX720939 GOB720884:GOB720939 GEF720884:GEF720939 FUJ720884:FUJ720939 FKN720884:FKN720939 FAR720884:FAR720939 EQV720884:EQV720939 EGZ720884:EGZ720939 DXD720884:DXD720939 DNH720884:DNH720939 DDL720884:DDL720939 CTP720884:CTP720939 CJT720884:CJT720939 BZX720884:BZX720939 BQB720884:BQB720939 BGF720884:BGF720939 AWJ720884:AWJ720939 AMN720884:AMN720939 ACR720884:ACR720939 SV720884:SV720939 IZ720884:IZ720939 WVL655348:WVL655403 WLP655348:WLP655403 WBT655348:WBT655403 VRX655348:VRX655403 VIB655348:VIB655403 UYF655348:UYF655403 UOJ655348:UOJ655403 UEN655348:UEN655403 TUR655348:TUR655403 TKV655348:TKV655403 TAZ655348:TAZ655403 SRD655348:SRD655403 SHH655348:SHH655403 RXL655348:RXL655403 RNP655348:RNP655403 RDT655348:RDT655403 QTX655348:QTX655403 QKB655348:QKB655403 QAF655348:QAF655403 PQJ655348:PQJ655403 PGN655348:PGN655403 OWR655348:OWR655403 OMV655348:OMV655403 OCZ655348:OCZ655403 NTD655348:NTD655403 NJH655348:NJH655403 MZL655348:MZL655403 MPP655348:MPP655403 MFT655348:MFT655403 LVX655348:LVX655403 LMB655348:LMB655403 LCF655348:LCF655403 KSJ655348:KSJ655403 KIN655348:KIN655403 JYR655348:JYR655403 JOV655348:JOV655403 JEZ655348:JEZ655403 IVD655348:IVD655403 ILH655348:ILH655403 IBL655348:IBL655403 HRP655348:HRP655403 HHT655348:HHT655403 GXX655348:GXX655403 GOB655348:GOB655403 GEF655348:GEF655403 FUJ655348:FUJ655403 FKN655348:FKN655403 FAR655348:FAR655403 EQV655348:EQV655403 EGZ655348:EGZ655403 DXD655348:DXD655403 DNH655348:DNH655403 DDL655348:DDL655403 CTP655348:CTP655403 CJT655348:CJT655403 BZX655348:BZX655403 BQB655348:BQB655403 BGF655348:BGF655403 AWJ655348:AWJ655403 AMN655348:AMN655403 ACR655348:ACR655403 SV655348:SV655403 IZ655348:IZ655403 WVL589812:WVL589867 WLP589812:WLP589867 WBT589812:WBT589867 VRX589812:VRX589867 VIB589812:VIB589867 UYF589812:UYF589867 UOJ589812:UOJ589867 UEN589812:UEN589867 TUR589812:TUR589867 TKV589812:TKV589867 TAZ589812:TAZ589867 SRD589812:SRD589867 SHH589812:SHH589867 RXL589812:RXL589867 RNP589812:RNP589867 RDT589812:RDT589867 QTX589812:QTX589867 QKB589812:QKB589867 QAF589812:QAF589867 PQJ589812:PQJ589867 PGN589812:PGN589867 OWR589812:OWR589867 OMV589812:OMV589867 OCZ589812:OCZ589867 NTD589812:NTD589867 NJH589812:NJH589867 MZL589812:MZL589867 MPP589812:MPP589867 MFT589812:MFT589867 LVX589812:LVX589867 LMB589812:LMB589867 LCF589812:LCF589867 KSJ589812:KSJ589867 KIN589812:KIN589867 JYR589812:JYR589867 JOV589812:JOV589867 JEZ589812:JEZ589867 IVD589812:IVD589867 ILH589812:ILH589867 IBL589812:IBL589867 HRP589812:HRP589867 HHT589812:HHT589867 GXX589812:GXX589867 GOB589812:GOB589867 GEF589812:GEF589867 FUJ589812:FUJ589867 FKN589812:FKN589867 FAR589812:FAR589867 EQV589812:EQV589867 EGZ589812:EGZ589867 DXD589812:DXD589867 DNH589812:DNH589867 DDL589812:DDL589867 CTP589812:CTP589867 CJT589812:CJT589867 BZX589812:BZX589867 BQB589812:BQB589867 BGF589812:BGF589867 AWJ589812:AWJ589867 AMN589812:AMN589867 ACR589812:ACR589867 SV589812:SV589867 IZ589812:IZ589867 WVL524276:WVL524331 WLP524276:WLP524331 WBT524276:WBT524331 VRX524276:VRX524331 VIB524276:VIB524331 UYF524276:UYF524331 UOJ524276:UOJ524331 UEN524276:UEN524331 TUR524276:TUR524331 TKV524276:TKV524331 TAZ524276:TAZ524331 SRD524276:SRD524331 SHH524276:SHH524331 RXL524276:RXL524331 RNP524276:RNP524331 RDT524276:RDT524331 QTX524276:QTX524331 QKB524276:QKB524331 QAF524276:QAF524331 PQJ524276:PQJ524331 PGN524276:PGN524331 OWR524276:OWR524331 OMV524276:OMV524331 OCZ524276:OCZ524331 NTD524276:NTD524331 NJH524276:NJH524331 MZL524276:MZL524331 MPP524276:MPP524331 MFT524276:MFT524331 LVX524276:LVX524331 LMB524276:LMB524331 LCF524276:LCF524331 KSJ524276:KSJ524331 KIN524276:KIN524331 JYR524276:JYR524331 JOV524276:JOV524331 JEZ524276:JEZ524331 IVD524276:IVD524331 ILH524276:ILH524331 IBL524276:IBL524331 HRP524276:HRP524331 HHT524276:HHT524331 GXX524276:GXX524331 GOB524276:GOB524331 GEF524276:GEF524331 FUJ524276:FUJ524331 FKN524276:FKN524331 FAR524276:FAR524331 EQV524276:EQV524331 EGZ524276:EGZ524331 DXD524276:DXD524331 DNH524276:DNH524331 DDL524276:DDL524331 CTP524276:CTP524331 CJT524276:CJT524331 BZX524276:BZX524331 BQB524276:BQB524331 BGF524276:BGF524331 AWJ524276:AWJ524331 AMN524276:AMN524331 ACR524276:ACR524331 SV524276:SV524331 IZ524276:IZ524331 WVL458740:WVL458795 WLP458740:WLP458795 WBT458740:WBT458795 VRX458740:VRX458795 VIB458740:VIB458795 UYF458740:UYF458795 UOJ458740:UOJ458795 UEN458740:UEN458795 TUR458740:TUR458795 TKV458740:TKV458795 TAZ458740:TAZ458795 SRD458740:SRD458795 SHH458740:SHH458795 RXL458740:RXL458795 RNP458740:RNP458795 RDT458740:RDT458795 QTX458740:QTX458795 QKB458740:QKB458795 QAF458740:QAF458795 PQJ458740:PQJ458795 PGN458740:PGN458795 OWR458740:OWR458795 OMV458740:OMV458795 OCZ458740:OCZ458795 NTD458740:NTD458795 NJH458740:NJH458795 MZL458740:MZL458795 MPP458740:MPP458795 MFT458740:MFT458795 LVX458740:LVX458795 LMB458740:LMB458795 LCF458740:LCF458795 KSJ458740:KSJ458795 KIN458740:KIN458795 JYR458740:JYR458795 JOV458740:JOV458795 JEZ458740:JEZ458795 IVD458740:IVD458795 ILH458740:ILH458795 IBL458740:IBL458795 HRP458740:HRP458795 HHT458740:HHT458795 GXX458740:GXX458795 GOB458740:GOB458795 GEF458740:GEF458795 FUJ458740:FUJ458795 FKN458740:FKN458795 FAR458740:FAR458795 EQV458740:EQV458795 EGZ458740:EGZ458795 DXD458740:DXD458795 DNH458740:DNH458795 DDL458740:DDL458795 CTP458740:CTP458795 CJT458740:CJT458795 BZX458740:BZX458795 BQB458740:BQB458795 BGF458740:BGF458795 AWJ458740:AWJ458795 AMN458740:AMN458795 ACR458740:ACR458795 SV458740:SV458795 IZ458740:IZ458795 WVL393204:WVL393259 WLP393204:WLP393259 WBT393204:WBT393259 VRX393204:VRX393259 VIB393204:VIB393259 UYF393204:UYF393259 UOJ393204:UOJ393259 UEN393204:UEN393259 TUR393204:TUR393259 TKV393204:TKV393259 TAZ393204:TAZ393259 SRD393204:SRD393259 SHH393204:SHH393259 RXL393204:RXL393259 RNP393204:RNP393259 RDT393204:RDT393259 QTX393204:QTX393259 QKB393204:QKB393259 QAF393204:QAF393259 PQJ393204:PQJ393259 PGN393204:PGN393259 OWR393204:OWR393259 OMV393204:OMV393259 OCZ393204:OCZ393259 NTD393204:NTD393259 NJH393204:NJH393259 MZL393204:MZL393259 MPP393204:MPP393259 MFT393204:MFT393259 LVX393204:LVX393259 LMB393204:LMB393259 LCF393204:LCF393259 KSJ393204:KSJ393259 KIN393204:KIN393259 JYR393204:JYR393259 JOV393204:JOV393259 JEZ393204:JEZ393259 IVD393204:IVD393259 ILH393204:ILH393259 IBL393204:IBL393259 HRP393204:HRP393259 HHT393204:HHT393259 GXX393204:GXX393259 GOB393204:GOB393259 GEF393204:GEF393259 FUJ393204:FUJ393259 FKN393204:FKN393259 FAR393204:FAR393259 EQV393204:EQV393259 EGZ393204:EGZ393259 DXD393204:DXD393259 DNH393204:DNH393259 DDL393204:DDL393259 CTP393204:CTP393259 CJT393204:CJT393259 BZX393204:BZX393259 BQB393204:BQB393259 BGF393204:BGF393259 AWJ393204:AWJ393259 AMN393204:AMN393259 ACR393204:ACR393259 SV393204:SV393259 IZ393204:IZ393259 WVL327668:WVL327723 WLP327668:WLP327723 WBT327668:WBT327723 VRX327668:VRX327723 VIB327668:VIB327723 UYF327668:UYF327723 UOJ327668:UOJ327723 UEN327668:UEN327723 TUR327668:TUR327723 TKV327668:TKV327723 TAZ327668:TAZ327723 SRD327668:SRD327723 SHH327668:SHH327723 RXL327668:RXL327723 RNP327668:RNP327723 RDT327668:RDT327723 QTX327668:QTX327723 QKB327668:QKB327723 QAF327668:QAF327723 PQJ327668:PQJ327723 PGN327668:PGN327723 OWR327668:OWR327723 OMV327668:OMV327723 OCZ327668:OCZ327723 NTD327668:NTD327723 NJH327668:NJH327723 MZL327668:MZL327723 MPP327668:MPP327723 MFT327668:MFT327723 LVX327668:LVX327723 LMB327668:LMB327723 LCF327668:LCF327723 KSJ327668:KSJ327723 KIN327668:KIN327723 JYR327668:JYR327723 JOV327668:JOV327723 JEZ327668:JEZ327723 IVD327668:IVD327723 ILH327668:ILH327723 IBL327668:IBL327723 HRP327668:HRP327723 HHT327668:HHT327723 GXX327668:GXX327723 GOB327668:GOB327723 GEF327668:GEF327723 FUJ327668:FUJ327723 FKN327668:FKN327723 FAR327668:FAR327723 EQV327668:EQV327723 EGZ327668:EGZ327723 DXD327668:DXD327723 DNH327668:DNH327723 DDL327668:DDL327723 CTP327668:CTP327723 CJT327668:CJT327723 BZX327668:BZX327723 BQB327668:BQB327723 BGF327668:BGF327723 AWJ327668:AWJ327723 AMN327668:AMN327723 ACR327668:ACR327723 SV327668:SV327723 IZ327668:IZ327723 WVL262132:WVL262187 WLP262132:WLP262187 WBT262132:WBT262187 VRX262132:VRX262187 VIB262132:VIB262187 UYF262132:UYF262187 UOJ262132:UOJ262187 UEN262132:UEN262187 TUR262132:TUR262187 TKV262132:TKV262187 TAZ262132:TAZ262187 SRD262132:SRD262187 SHH262132:SHH262187 RXL262132:RXL262187 RNP262132:RNP262187 RDT262132:RDT262187 QTX262132:QTX262187 QKB262132:QKB262187 QAF262132:QAF262187 PQJ262132:PQJ262187 PGN262132:PGN262187 OWR262132:OWR262187 OMV262132:OMV262187 OCZ262132:OCZ262187 NTD262132:NTD262187 NJH262132:NJH262187 MZL262132:MZL262187 MPP262132:MPP262187 MFT262132:MFT262187 LVX262132:LVX262187 LMB262132:LMB262187 LCF262132:LCF262187 KSJ262132:KSJ262187 KIN262132:KIN262187 JYR262132:JYR262187 JOV262132:JOV262187 JEZ262132:JEZ262187 IVD262132:IVD262187 ILH262132:ILH262187 IBL262132:IBL262187 HRP262132:HRP262187 HHT262132:HHT262187 GXX262132:GXX262187 GOB262132:GOB262187 GEF262132:GEF262187 FUJ262132:FUJ262187 FKN262132:FKN262187 FAR262132:FAR262187 EQV262132:EQV262187 EGZ262132:EGZ262187 DXD262132:DXD262187 DNH262132:DNH262187 DDL262132:DDL262187 CTP262132:CTP262187 CJT262132:CJT262187 BZX262132:BZX262187 BQB262132:BQB262187 BGF262132:BGF262187 AWJ262132:AWJ262187 AMN262132:AMN262187 ACR262132:ACR262187 SV262132:SV262187 IZ262132:IZ262187 WVL196596:WVL196651 WLP196596:WLP196651 WBT196596:WBT196651 VRX196596:VRX196651 VIB196596:VIB196651 UYF196596:UYF196651 UOJ196596:UOJ196651 UEN196596:UEN196651 TUR196596:TUR196651 TKV196596:TKV196651 TAZ196596:TAZ196651 SRD196596:SRD196651 SHH196596:SHH196651 RXL196596:RXL196651 RNP196596:RNP196651 RDT196596:RDT196651 QTX196596:QTX196651 QKB196596:QKB196651 QAF196596:QAF196651 PQJ196596:PQJ196651 PGN196596:PGN196651 OWR196596:OWR196651 OMV196596:OMV196651 OCZ196596:OCZ196651 NTD196596:NTD196651 NJH196596:NJH196651 MZL196596:MZL196651 MPP196596:MPP196651 MFT196596:MFT196651 LVX196596:LVX196651 LMB196596:LMB196651 LCF196596:LCF196651 KSJ196596:KSJ196651 KIN196596:KIN196651 JYR196596:JYR196651 JOV196596:JOV196651 JEZ196596:JEZ196651 IVD196596:IVD196651 ILH196596:ILH196651 IBL196596:IBL196651 HRP196596:HRP196651 HHT196596:HHT196651 GXX196596:GXX196651 GOB196596:GOB196651 GEF196596:GEF196651 FUJ196596:FUJ196651 FKN196596:FKN196651 FAR196596:FAR196651 EQV196596:EQV196651 EGZ196596:EGZ196651 DXD196596:DXD196651 DNH196596:DNH196651 DDL196596:DDL196651 CTP196596:CTP196651 CJT196596:CJT196651 BZX196596:BZX196651 BQB196596:BQB196651 BGF196596:BGF196651 AWJ196596:AWJ196651 AMN196596:AMN196651 ACR196596:ACR196651 SV196596:SV196651 IZ196596:IZ196651 WVL131060:WVL131115 WLP131060:WLP131115 WBT131060:WBT131115 VRX131060:VRX131115 VIB131060:VIB131115 UYF131060:UYF131115 UOJ131060:UOJ131115 UEN131060:UEN131115 TUR131060:TUR131115 TKV131060:TKV131115 TAZ131060:TAZ131115 SRD131060:SRD131115 SHH131060:SHH131115 RXL131060:RXL131115 RNP131060:RNP131115 RDT131060:RDT131115 QTX131060:QTX131115 QKB131060:QKB131115 QAF131060:QAF131115 PQJ131060:PQJ131115 PGN131060:PGN131115 OWR131060:OWR131115 OMV131060:OMV131115 OCZ131060:OCZ131115 NTD131060:NTD131115 NJH131060:NJH131115 MZL131060:MZL131115 MPP131060:MPP131115 MFT131060:MFT131115 LVX131060:LVX131115 LMB131060:LMB131115 LCF131060:LCF131115 KSJ131060:KSJ131115 KIN131060:KIN131115 JYR131060:JYR131115 JOV131060:JOV131115 JEZ131060:JEZ131115 IVD131060:IVD131115 ILH131060:ILH131115 IBL131060:IBL131115 HRP131060:HRP131115 HHT131060:HHT131115 GXX131060:GXX131115 GOB131060:GOB131115 GEF131060:GEF131115 FUJ131060:FUJ131115 FKN131060:FKN131115 FAR131060:FAR131115 EQV131060:EQV131115 EGZ131060:EGZ131115 DXD131060:DXD131115 DNH131060:DNH131115 DDL131060:DDL131115 CTP131060:CTP131115 CJT131060:CJT131115 BZX131060:BZX131115 BQB131060:BQB131115 BGF131060:BGF131115 AWJ131060:AWJ131115 AMN131060:AMN131115 ACR131060:ACR131115 SV131060:SV131115 IZ131060:IZ131115 WVL65524:WVL65579 WLP65524:WLP65579 WBT65524:WBT65579 VRX65524:VRX65579 VIB65524:VIB65579 UYF65524:UYF65579 UOJ65524:UOJ65579 UEN65524:UEN65579 TUR65524:TUR65579 TKV65524:TKV65579 TAZ65524:TAZ65579 SRD65524:SRD65579 SHH65524:SHH65579 RXL65524:RXL65579 RNP65524:RNP65579 RDT65524:RDT65579 QTX65524:QTX65579 QKB65524:QKB65579 QAF65524:QAF65579 PQJ65524:PQJ65579 PGN65524:PGN65579 OWR65524:OWR65579 OMV65524:OMV65579 OCZ65524:OCZ65579 NTD65524:NTD65579 NJH65524:NJH65579 MZL65524:MZL65579 MPP65524:MPP65579 MFT65524:MFT65579 LVX65524:LVX65579 LMB65524:LMB65579 LCF65524:LCF65579 KSJ65524:KSJ65579 KIN65524:KIN65579 JYR65524:JYR65579 JOV65524:JOV65579 JEZ65524:JEZ65579 IVD65524:IVD65579 ILH65524:ILH65579 IBL65524:IBL65579 HRP65524:HRP65579 HHT65524:HHT65579 GXX65524:GXX65579 GOB65524:GOB65579 GEF65524:GEF65579 FUJ65524:FUJ65579 FKN65524:FKN65579 FAR65524:FAR65579 EQV65524:EQV65579 EGZ65524:EGZ65579 DXD65524:DXD65579 DNH65524:DNH65579 DDL65524:DDL65579 CTP65524:CTP65579 CJT65524:CJT65579 BZX65524:BZX65579 BQB65524:BQB65579 BGF65524:BGF65579 AWJ65524:AWJ65579 AMN65524:AMN65579 ACR65524:ACR65579 SV65524:SV65579 IZ65524:IZ65579 WLP983028:WLP983083 WVL983026 WLP983026 WBT983026 VRX983026 VIB983026 UYF983026 UOJ983026 UEN983026 TUR983026 TKV983026 TAZ983026 SRD983026 SHH983026 RXL983026 RNP983026 RDT983026 QTX983026 QKB983026 QAF983026 PQJ983026 PGN983026 OWR983026 OMV983026 OCZ983026 NTD983026 NJH983026 MZL983026 MPP983026 MFT983026 LVX983026 LMB983026 LCF983026 KSJ983026 KIN983026 JYR983026 JOV983026 JEZ983026 IVD983026 ILH983026 IBL983026 HRP983026 HHT983026 GXX983026 GOB983026 GEF983026 FUJ983026 FKN983026 FAR983026 EQV983026 EGZ983026 DXD983026 DNH983026 DDL983026 CTP983026 CJT983026 BZX983026 BQB983026 BGF983026 AWJ983026 AMN983026 ACR983026 SV983026 IZ983026 WVL917490 WLP917490 WBT917490 VRX917490 VIB917490 UYF917490 UOJ917490 UEN917490 TUR917490 TKV917490 TAZ917490 SRD917490 SHH917490 RXL917490 RNP917490 RDT917490 QTX917490 QKB917490 QAF917490 PQJ917490 PGN917490 OWR917490 OMV917490 OCZ917490 NTD917490 NJH917490 MZL917490 MPP917490 MFT917490 LVX917490 LMB917490 LCF917490 KSJ917490 KIN917490 JYR917490 JOV917490 JEZ917490 IVD917490 ILH917490 IBL917490 HRP917490 HHT917490 GXX917490 GOB917490 GEF917490 FUJ917490 FKN917490 FAR917490 EQV917490 EGZ917490 DXD917490 DNH917490 DDL917490 CTP917490 CJT917490 BZX917490 BQB917490 BGF917490 AWJ917490 AMN917490 ACR917490 SV917490 IZ917490 WVL851954 WLP851954 WBT851954 VRX851954 VIB851954 UYF851954 UOJ851954 UEN851954 TUR851954 TKV851954 TAZ851954 SRD851954 SHH851954 RXL851954 RNP851954 RDT851954 QTX851954 QKB851954 QAF851954 PQJ851954 PGN851954 OWR851954 OMV851954 OCZ851954 NTD851954 NJH851954 MZL851954 MPP851954 MFT851954 LVX851954 LMB851954 LCF851954 KSJ851954 KIN851954 JYR851954 JOV851954 JEZ851954 IVD851954 ILH851954 IBL851954 HRP851954 HHT851954 GXX851954 GOB851954 GEF851954 FUJ851954 FKN851954 FAR851954 EQV851954 EGZ851954 DXD851954 DNH851954 DDL851954 CTP851954 CJT851954 BZX851954 BQB851954 BGF851954 AWJ851954 AMN851954 ACR851954 SV851954 IZ851954 WVL786418 WLP786418 WBT786418 VRX786418 VIB786418 UYF786418 UOJ786418 UEN786418 TUR786418 TKV786418 TAZ786418 SRD786418 SHH786418 RXL786418 RNP786418 RDT786418 QTX786418 QKB786418 QAF786418 PQJ786418 PGN786418 OWR786418 OMV786418 OCZ786418 NTD786418 NJH786418 MZL786418 MPP786418 MFT786418 LVX786418 LMB786418 LCF786418 KSJ786418 KIN786418 JYR786418 JOV786418 JEZ786418 IVD786418 ILH786418 IBL786418 HRP786418 HHT786418 GXX786418 GOB786418 GEF786418 FUJ786418 FKN786418 FAR786418 EQV786418 EGZ786418 DXD786418 DNH786418 DDL786418 CTP786418 CJT786418 BZX786418 BQB786418 BGF786418 AWJ786418 AMN786418 ACR786418 SV786418 IZ786418 WVL720882 WLP720882 WBT720882 VRX720882 VIB720882 UYF720882 UOJ720882 UEN720882 TUR720882 TKV720882 TAZ720882 SRD720882 SHH720882 RXL720882 RNP720882 RDT720882 QTX720882 QKB720882 QAF720882 PQJ720882 PGN720882 OWR720882 OMV720882 OCZ720882 NTD720882 NJH720882 MZL720882 MPP720882 MFT720882 LVX720882 LMB720882 LCF720882 KSJ720882 KIN720882 JYR720882 JOV720882 JEZ720882 IVD720882 ILH720882 IBL720882 HRP720882 HHT720882 GXX720882 GOB720882 GEF720882 FUJ720882 FKN720882 FAR720882 EQV720882 EGZ720882 DXD720882 DNH720882 DDL720882 CTP720882 CJT720882 BZX720882 BQB720882 BGF720882 AWJ720882 AMN720882 ACR720882 SV720882 IZ720882 WVL655346 WLP655346 WBT655346 VRX655346 VIB655346 UYF655346 UOJ655346 UEN655346 TUR655346 TKV655346 TAZ655346 SRD655346 SHH655346 RXL655346 RNP655346 RDT655346 QTX655346 QKB655346 QAF655346 PQJ655346 PGN655346 OWR655346 OMV655346 OCZ655346 NTD655346 NJH655346 MZL655346 MPP655346 MFT655346 LVX655346 LMB655346 LCF655346 KSJ655346 KIN655346 JYR655346 JOV655346 JEZ655346 IVD655346 ILH655346 IBL655346 HRP655346 HHT655346 GXX655346 GOB655346 GEF655346 FUJ655346 FKN655346 FAR655346 EQV655346 EGZ655346 DXD655346 DNH655346 DDL655346 CTP655346 CJT655346 BZX655346 BQB655346 BGF655346 AWJ655346 AMN655346 ACR655346 SV655346 IZ655346 WVL589810 WLP589810 WBT589810 VRX589810 VIB589810 UYF589810 UOJ589810 UEN589810 TUR589810 TKV589810 TAZ589810 SRD589810 SHH589810 RXL589810 RNP589810 RDT589810 QTX589810 QKB589810 QAF589810 PQJ589810 PGN589810 OWR589810 OMV589810 OCZ589810 NTD589810 NJH589810 MZL589810 MPP589810 MFT589810 LVX589810 LMB589810 LCF589810 KSJ589810 KIN589810 JYR589810 JOV589810 JEZ589810 IVD589810 ILH589810 IBL589810 HRP589810 HHT589810 GXX589810 GOB589810 GEF589810 FUJ589810 FKN589810 FAR589810 EQV589810 EGZ589810 DXD589810 DNH589810 DDL589810 CTP589810 CJT589810 BZX589810 BQB589810 BGF589810 AWJ589810 AMN589810 ACR589810 SV589810 IZ589810 WVL524274 WLP524274 WBT524274 VRX524274 VIB524274 UYF524274 UOJ524274 UEN524274 TUR524274 TKV524274 TAZ524274 SRD524274 SHH524274 RXL524274 RNP524274 RDT524274 QTX524274 QKB524274 QAF524274 PQJ524274 PGN524274 OWR524274 OMV524274 OCZ524274 NTD524274 NJH524274 MZL524274 MPP524274 MFT524274 LVX524274 LMB524274 LCF524274 KSJ524274 KIN524274 JYR524274 JOV524274 JEZ524274 IVD524274 ILH524274 IBL524274 HRP524274 HHT524274 GXX524274 GOB524274 GEF524274 FUJ524274 FKN524274 FAR524274 EQV524274 EGZ524274 DXD524274 DNH524274 DDL524274 CTP524274 CJT524274 BZX524274 BQB524274 BGF524274 AWJ524274 AMN524274 ACR524274 SV524274 IZ524274 WVL458738 WLP458738 WBT458738 VRX458738 VIB458738 UYF458738 UOJ458738 UEN458738 TUR458738 TKV458738 TAZ458738 SRD458738 SHH458738 RXL458738 RNP458738 RDT458738 QTX458738 QKB458738 QAF458738 PQJ458738 PGN458738 OWR458738 OMV458738 OCZ458738 NTD458738 NJH458738 MZL458738 MPP458738 MFT458738 LVX458738 LMB458738 LCF458738 KSJ458738 KIN458738 JYR458738 JOV458738 JEZ458738 IVD458738 ILH458738 IBL458738 HRP458738 HHT458738 GXX458738 GOB458738 GEF458738 FUJ458738 FKN458738 FAR458738 EQV458738 EGZ458738 DXD458738 DNH458738 DDL458738 CTP458738 CJT458738 BZX458738 BQB458738 BGF458738 AWJ458738 AMN458738 ACR458738 SV458738 IZ458738 WVL393202 WLP393202 WBT393202 VRX393202 VIB393202 UYF393202 UOJ393202 UEN393202 TUR393202 TKV393202 TAZ393202 SRD393202 SHH393202 RXL393202 RNP393202 RDT393202 QTX393202 QKB393202 QAF393202 PQJ393202 PGN393202 OWR393202 OMV393202 OCZ393202 NTD393202 NJH393202 MZL393202 MPP393202 MFT393202 LVX393202 LMB393202 LCF393202 KSJ393202 KIN393202 JYR393202 JOV393202 JEZ393202 IVD393202 ILH393202 IBL393202 HRP393202 HHT393202 GXX393202 GOB393202 GEF393202 FUJ393202 FKN393202 FAR393202 EQV393202 EGZ393202 DXD393202 DNH393202 DDL393202 CTP393202 CJT393202 BZX393202 BQB393202 BGF393202 AWJ393202 AMN393202 ACR393202 SV393202 IZ393202 WVL327666 WLP327666 WBT327666 VRX327666 VIB327666 UYF327666 UOJ327666 UEN327666 TUR327666 TKV327666 TAZ327666 SRD327666 SHH327666 RXL327666 RNP327666 RDT327666 QTX327666 QKB327666 QAF327666 PQJ327666 PGN327666 OWR327666 OMV327666 OCZ327666 NTD327666 NJH327666 MZL327666 MPP327666 MFT327666 LVX327666 LMB327666 LCF327666 KSJ327666 KIN327666 JYR327666 JOV327666 JEZ327666 IVD327666 ILH327666 IBL327666 HRP327666 HHT327666 GXX327666 GOB327666 GEF327666 FUJ327666 FKN327666 FAR327666 EQV327666 EGZ327666 DXD327666 DNH327666 DDL327666 CTP327666 CJT327666 BZX327666 BQB327666 BGF327666 AWJ327666 AMN327666 ACR327666 SV327666 IZ327666 WVL262130 WLP262130 WBT262130 VRX262130 VIB262130 UYF262130 UOJ262130 UEN262130 TUR262130 TKV262130 TAZ262130 SRD262130 SHH262130 RXL262130 RNP262130 RDT262130 QTX262130 QKB262130 QAF262130 PQJ262130 PGN262130 OWR262130 OMV262130 OCZ262130 NTD262130 NJH262130 MZL262130 MPP262130 MFT262130 LVX262130 LMB262130 LCF262130 KSJ262130 KIN262130 JYR262130 JOV262130 JEZ262130 IVD262130 ILH262130 IBL262130 HRP262130 HHT262130 GXX262130 GOB262130 GEF262130 FUJ262130 FKN262130 FAR262130 EQV262130 EGZ262130 DXD262130 DNH262130 DDL262130 CTP262130 CJT262130 BZX262130 BQB262130 BGF262130 AWJ262130 AMN262130 ACR262130 SV262130 IZ262130 WVL196594 WLP196594 WBT196594 VRX196594 VIB196594 UYF196594 UOJ196594 UEN196594 TUR196594 TKV196594 TAZ196594 SRD196594 SHH196594 RXL196594 RNP196594 RDT196594 QTX196594 QKB196594 QAF196594 PQJ196594 PGN196594 OWR196594 OMV196594 OCZ196594 NTD196594 NJH196594 MZL196594 MPP196594 MFT196594 LVX196594 LMB196594 LCF196594 KSJ196594 KIN196594 JYR196594 JOV196594 JEZ196594 IVD196594 ILH196594 IBL196594 HRP196594 HHT196594 GXX196594 GOB196594 GEF196594 FUJ196594 FKN196594 FAR196594 EQV196594 EGZ196594 DXD196594 DNH196594 DDL196594 CTP196594 CJT196594 BZX196594 BQB196594 BGF196594 AWJ196594 AMN196594 ACR196594 SV196594 IZ196594 WVL131058 WLP131058 WBT131058 VRX131058 VIB131058 UYF131058 UOJ131058 UEN131058 TUR131058 TKV131058 TAZ131058 SRD131058 SHH131058 RXL131058 RNP131058 RDT131058 QTX131058 QKB131058 QAF131058 PQJ131058 PGN131058 OWR131058 OMV131058 OCZ131058 NTD131058 NJH131058 MZL131058 MPP131058 MFT131058 LVX131058 LMB131058 LCF131058 KSJ131058 KIN131058 JYR131058 JOV131058 JEZ131058 IVD131058 ILH131058 IBL131058 HRP131058 HHT131058 GXX131058 GOB131058 GEF131058 FUJ131058 FKN131058 FAR131058 EQV131058 EGZ131058 DXD131058 DNH131058 DDL131058 CTP131058 CJT131058 BZX131058 BQB131058 BGF131058 AWJ131058 AMN131058 ACR131058 SV131058 IZ131058 WVL65522 WLP65522 WBT65522 VRX65522 VIB65522 UYF65522 UOJ65522 UEN65522 TUR65522 TKV65522 TAZ65522 SRD65522 SHH65522 RXL65522 RNP65522 RDT65522 QTX65522 QKB65522 QAF65522 PQJ65522 PGN65522 OWR65522 OMV65522 OCZ65522 NTD65522 NJH65522 MZL65522 MPP65522 MFT65522 LVX65522 LMB65522 LCF65522 KSJ65522 KIN65522 JYR65522 JOV65522 JEZ65522 IVD65522 ILH65522 IBL65522 HRP65522 HHT65522 GXX65522 GOB65522 GEF65522 FUJ65522 FKN65522 FAR65522 EQV65522 EGZ65522 DXD65522 DNH65522 DDL65522 CTP65522 CJT65522 BZX65522 BQB65522 BGF65522 AWJ65522 AMN65522 ACR65522 SV65522 IZ65522 F65522 F131058 F196594 F262130 F327666 F393202 F458738 F524274 F589810 F655346 F720882 F786418 F851954 F917490 F983026 F65524:F65579 F131060:F131115 F196596:F196651 F262132:F262187 F327668:F327723 F393204:F393259 F458740:F458795 F524276:F524331 F589812:F589867 F655348:F655403 F720884:F720939 F786420:F786475 F851956:F852011 F917492:F917547 F983028:F983083" xr:uid="{00000000-0002-0000-0000-000002000000}">
      <formula1>"1,2,3"</formula1>
    </dataValidation>
    <dataValidation type="list" allowBlank="1" showInputMessage="1" showErrorMessage="1" sqref="Q19 Q69 Q72 Q59 Q62 Q52 Q29 Q32 Q39 Q42 Q49 Q22" xr:uid="{00000000-0002-0000-0000-000003000000}">
      <formula1>$H$80:$H$84</formula1>
    </dataValidation>
    <dataValidation type="list" allowBlank="1" showInputMessage="1" showErrorMessage="1" sqref="F69 F39 F42 F62 F59 F52 F49 F19 F32 F22 F72 F29" xr:uid="{00000000-0002-0000-0000-000004000000}">
      <formula1>$F$80:$F$85</formula1>
    </dataValidation>
    <dataValidation type="list" allowBlank="1" showInputMessage="1" showErrorMessage="1" sqref="G69 G39 G42 G62 G59 G52 G49 G19 G32 G22 G72 G29" xr:uid="{00000000-0002-0000-0000-000005000000}">
      <formula1>$G$80:$G$85</formula1>
    </dataValidation>
    <dataValidation type="list" allowBlank="1" showInputMessage="1" showErrorMessage="1" sqref="AB19:AC19 AB69:AC69 AB72:AC72 AB59:AC59 AB62:AC62 AB22:AC22 AB29:AC29 AB32:AC32 AB39:AC39 AB42:AC42 AB49:AC49 AB52:AC52" xr:uid="{00000000-0002-0000-0000-000006000000}">
      <formula1>$I$80:$I$82</formula1>
    </dataValidation>
    <dataValidation type="list" allowBlank="1" showInputMessage="1" showErrorMessage="1" sqref="E72 E39 E42 E59 E62 E69 E52 E19 E22 E32 E49 E29" xr:uid="{00000000-0002-0000-0000-000007000000}">
      <formula1>$E$80:$E$96</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1"/>
  <sheetViews>
    <sheetView zoomScaleNormal="100" workbookViewId="0"/>
  </sheetViews>
  <sheetFormatPr baseColWidth="10" defaultRowHeight="12.75" x14ac:dyDescent="0.2"/>
  <cols>
    <col min="1" max="1" width="1.44140625" style="21" customWidth="1"/>
    <col min="2" max="2" width="20.109375" style="21" customWidth="1"/>
    <col min="3" max="3" width="22.44140625" style="21" customWidth="1"/>
    <col min="4" max="4" width="23.88671875" style="21" customWidth="1"/>
    <col min="5" max="5" width="10.88671875" style="21" customWidth="1"/>
    <col min="6" max="6" width="10.21875" style="21" customWidth="1"/>
    <col min="7" max="8" width="12.88671875" style="21" customWidth="1"/>
    <col min="9" max="9" width="11.6640625" style="21" customWidth="1"/>
    <col min="10" max="10" width="12.109375" style="21" customWidth="1"/>
    <col min="11" max="11" width="12.33203125" style="21" customWidth="1"/>
    <col min="12" max="12" width="14.109375" style="21" customWidth="1"/>
    <col min="13" max="13" width="8.33203125" style="21" customWidth="1"/>
    <col min="14" max="14" width="4.21875" style="21" customWidth="1"/>
    <col min="15" max="257" width="11.5546875" style="21"/>
    <col min="258" max="258" width="4.44140625" style="21" customWidth="1"/>
    <col min="259" max="259" width="20.109375" style="21" customWidth="1"/>
    <col min="260" max="260" width="20.21875" style="21" customWidth="1"/>
    <col min="261" max="261" width="28.33203125" style="21" customWidth="1"/>
    <col min="262" max="262" width="7.21875" style="21" customWidth="1"/>
    <col min="263" max="263" width="7.44140625" style="21" customWidth="1"/>
    <col min="264" max="266" width="9.44140625" style="21" customWidth="1"/>
    <col min="267" max="267" width="9.109375" style="21" customWidth="1"/>
    <col min="268" max="268" width="9" style="21" customWidth="1"/>
    <col min="269" max="269" width="6.44140625" style="21" customWidth="1"/>
    <col min="270" max="513" width="11.5546875" style="21"/>
    <col min="514" max="514" width="4.44140625" style="21" customWidth="1"/>
    <col min="515" max="515" width="20.109375" style="21" customWidth="1"/>
    <col min="516" max="516" width="20.21875" style="21" customWidth="1"/>
    <col min="517" max="517" width="28.33203125" style="21" customWidth="1"/>
    <col min="518" max="518" width="7.21875" style="21" customWidth="1"/>
    <col min="519" max="519" width="7.44140625" style="21" customWidth="1"/>
    <col min="520" max="522" width="9.44140625" style="21" customWidth="1"/>
    <col min="523" max="523" width="9.109375" style="21" customWidth="1"/>
    <col min="524" max="524" width="9" style="21" customWidth="1"/>
    <col min="525" max="525" width="6.44140625" style="21" customWidth="1"/>
    <col min="526" max="769" width="11.5546875" style="21"/>
    <col min="770" max="770" width="4.44140625" style="21" customWidth="1"/>
    <col min="771" max="771" width="20.109375" style="21" customWidth="1"/>
    <col min="772" max="772" width="20.21875" style="21" customWidth="1"/>
    <col min="773" max="773" width="28.33203125" style="21" customWidth="1"/>
    <col min="774" max="774" width="7.21875" style="21" customWidth="1"/>
    <col min="775" max="775" width="7.44140625" style="21" customWidth="1"/>
    <col min="776" max="778" width="9.44140625" style="21" customWidth="1"/>
    <col min="779" max="779" width="9.109375" style="21" customWidth="1"/>
    <col min="780" max="780" width="9" style="21" customWidth="1"/>
    <col min="781" max="781" width="6.44140625" style="21" customWidth="1"/>
    <col min="782" max="1025" width="11.5546875" style="21"/>
    <col min="1026" max="1026" width="4.44140625" style="21" customWidth="1"/>
    <col min="1027" max="1027" width="20.109375" style="21" customWidth="1"/>
    <col min="1028" max="1028" width="20.21875" style="21" customWidth="1"/>
    <col min="1029" max="1029" width="28.33203125" style="21" customWidth="1"/>
    <col min="1030" max="1030" width="7.21875" style="21" customWidth="1"/>
    <col min="1031" max="1031" width="7.44140625" style="21" customWidth="1"/>
    <col min="1032" max="1034" width="9.44140625" style="21" customWidth="1"/>
    <col min="1035" max="1035" width="9.109375" style="21" customWidth="1"/>
    <col min="1036" max="1036" width="9" style="21" customWidth="1"/>
    <col min="1037" max="1037" width="6.44140625" style="21" customWidth="1"/>
    <col min="1038" max="1281" width="11.5546875" style="21"/>
    <col min="1282" max="1282" width="4.44140625" style="21" customWidth="1"/>
    <col min="1283" max="1283" width="20.109375" style="21" customWidth="1"/>
    <col min="1284" max="1284" width="20.21875" style="21" customWidth="1"/>
    <col min="1285" max="1285" width="28.33203125" style="21" customWidth="1"/>
    <col min="1286" max="1286" width="7.21875" style="21" customWidth="1"/>
    <col min="1287" max="1287" width="7.44140625" style="21" customWidth="1"/>
    <col min="1288" max="1290" width="9.44140625" style="21" customWidth="1"/>
    <col min="1291" max="1291" width="9.109375" style="21" customWidth="1"/>
    <col min="1292" max="1292" width="9" style="21" customWidth="1"/>
    <col min="1293" max="1293" width="6.44140625" style="21" customWidth="1"/>
    <col min="1294" max="1537" width="11.5546875" style="21"/>
    <col min="1538" max="1538" width="4.44140625" style="21" customWidth="1"/>
    <col min="1539" max="1539" width="20.109375" style="21" customWidth="1"/>
    <col min="1540" max="1540" width="20.21875" style="21" customWidth="1"/>
    <col min="1541" max="1541" width="28.33203125" style="21" customWidth="1"/>
    <col min="1542" max="1542" width="7.21875" style="21" customWidth="1"/>
    <col min="1543" max="1543" width="7.44140625" style="21" customWidth="1"/>
    <col min="1544" max="1546" width="9.44140625" style="21" customWidth="1"/>
    <col min="1547" max="1547" width="9.109375" style="21" customWidth="1"/>
    <col min="1548" max="1548" width="9" style="21" customWidth="1"/>
    <col min="1549" max="1549" width="6.44140625" style="21" customWidth="1"/>
    <col min="1550" max="1793" width="11.5546875" style="21"/>
    <col min="1794" max="1794" width="4.44140625" style="21" customWidth="1"/>
    <col min="1795" max="1795" width="20.109375" style="21" customWidth="1"/>
    <col min="1796" max="1796" width="20.21875" style="21" customWidth="1"/>
    <col min="1797" max="1797" width="28.33203125" style="21" customWidth="1"/>
    <col min="1798" max="1798" width="7.21875" style="21" customWidth="1"/>
    <col min="1799" max="1799" width="7.44140625" style="21" customWidth="1"/>
    <col min="1800" max="1802" width="9.44140625" style="21" customWidth="1"/>
    <col min="1803" max="1803" width="9.109375" style="21" customWidth="1"/>
    <col min="1804" max="1804" width="9" style="21" customWidth="1"/>
    <col min="1805" max="1805" width="6.44140625" style="21" customWidth="1"/>
    <col min="1806" max="2049" width="11.5546875" style="21"/>
    <col min="2050" max="2050" width="4.44140625" style="21" customWidth="1"/>
    <col min="2051" max="2051" width="20.109375" style="21" customWidth="1"/>
    <col min="2052" max="2052" width="20.21875" style="21" customWidth="1"/>
    <col min="2053" max="2053" width="28.33203125" style="21" customWidth="1"/>
    <col min="2054" max="2054" width="7.21875" style="21" customWidth="1"/>
    <col min="2055" max="2055" width="7.44140625" style="21" customWidth="1"/>
    <col min="2056" max="2058" width="9.44140625" style="21" customWidth="1"/>
    <col min="2059" max="2059" width="9.109375" style="21" customWidth="1"/>
    <col min="2060" max="2060" width="9" style="21" customWidth="1"/>
    <col min="2061" max="2061" width="6.44140625" style="21" customWidth="1"/>
    <col min="2062" max="2305" width="11.5546875" style="21"/>
    <col min="2306" max="2306" width="4.44140625" style="21" customWidth="1"/>
    <col min="2307" max="2307" width="20.109375" style="21" customWidth="1"/>
    <col min="2308" max="2308" width="20.21875" style="21" customWidth="1"/>
    <col min="2309" max="2309" width="28.33203125" style="21" customWidth="1"/>
    <col min="2310" max="2310" width="7.21875" style="21" customWidth="1"/>
    <col min="2311" max="2311" width="7.44140625" style="21" customWidth="1"/>
    <col min="2312" max="2314" width="9.44140625" style="21" customWidth="1"/>
    <col min="2315" max="2315" width="9.109375" style="21" customWidth="1"/>
    <col min="2316" max="2316" width="9" style="21" customWidth="1"/>
    <col min="2317" max="2317" width="6.44140625" style="21" customWidth="1"/>
    <col min="2318" max="2561" width="11.5546875" style="21"/>
    <col min="2562" max="2562" width="4.44140625" style="21" customWidth="1"/>
    <col min="2563" max="2563" width="20.109375" style="21" customWidth="1"/>
    <col min="2564" max="2564" width="20.21875" style="21" customWidth="1"/>
    <col min="2565" max="2565" width="28.33203125" style="21" customWidth="1"/>
    <col min="2566" max="2566" width="7.21875" style="21" customWidth="1"/>
    <col min="2567" max="2567" width="7.44140625" style="21" customWidth="1"/>
    <col min="2568" max="2570" width="9.44140625" style="21" customWidth="1"/>
    <col min="2571" max="2571" width="9.109375" style="21" customWidth="1"/>
    <col min="2572" max="2572" width="9" style="21" customWidth="1"/>
    <col min="2573" max="2573" width="6.44140625" style="21" customWidth="1"/>
    <col min="2574" max="2817" width="11.5546875" style="21"/>
    <col min="2818" max="2818" width="4.44140625" style="21" customWidth="1"/>
    <col min="2819" max="2819" width="20.109375" style="21" customWidth="1"/>
    <col min="2820" max="2820" width="20.21875" style="21" customWidth="1"/>
    <col min="2821" max="2821" width="28.33203125" style="21" customWidth="1"/>
    <col min="2822" max="2822" width="7.21875" style="21" customWidth="1"/>
    <col min="2823" max="2823" width="7.44140625" style="21" customWidth="1"/>
    <col min="2824" max="2826" width="9.44140625" style="21" customWidth="1"/>
    <col min="2827" max="2827" width="9.109375" style="21" customWidth="1"/>
    <col min="2828" max="2828" width="9" style="21" customWidth="1"/>
    <col min="2829" max="2829" width="6.44140625" style="21" customWidth="1"/>
    <col min="2830" max="3073" width="11.5546875" style="21"/>
    <col min="3074" max="3074" width="4.44140625" style="21" customWidth="1"/>
    <col min="3075" max="3075" width="20.109375" style="21" customWidth="1"/>
    <col min="3076" max="3076" width="20.21875" style="21" customWidth="1"/>
    <col min="3077" max="3077" width="28.33203125" style="21" customWidth="1"/>
    <col min="3078" max="3078" width="7.21875" style="21" customWidth="1"/>
    <col min="3079" max="3079" width="7.44140625" style="21" customWidth="1"/>
    <col min="3080" max="3082" width="9.44140625" style="21" customWidth="1"/>
    <col min="3083" max="3083" width="9.109375" style="21" customWidth="1"/>
    <col min="3084" max="3084" width="9" style="21" customWidth="1"/>
    <col min="3085" max="3085" width="6.44140625" style="21" customWidth="1"/>
    <col min="3086" max="3329" width="11.5546875" style="21"/>
    <col min="3330" max="3330" width="4.44140625" style="21" customWidth="1"/>
    <col min="3331" max="3331" width="20.109375" style="21" customWidth="1"/>
    <col min="3332" max="3332" width="20.21875" style="21" customWidth="1"/>
    <col min="3333" max="3333" width="28.33203125" style="21" customWidth="1"/>
    <col min="3334" max="3334" width="7.21875" style="21" customWidth="1"/>
    <col min="3335" max="3335" width="7.44140625" style="21" customWidth="1"/>
    <col min="3336" max="3338" width="9.44140625" style="21" customWidth="1"/>
    <col min="3339" max="3339" width="9.109375" style="21" customWidth="1"/>
    <col min="3340" max="3340" width="9" style="21" customWidth="1"/>
    <col min="3341" max="3341" width="6.44140625" style="21" customWidth="1"/>
    <col min="3342" max="3585" width="11.5546875" style="21"/>
    <col min="3586" max="3586" width="4.44140625" style="21" customWidth="1"/>
    <col min="3587" max="3587" width="20.109375" style="21" customWidth="1"/>
    <col min="3588" max="3588" width="20.21875" style="21" customWidth="1"/>
    <col min="3589" max="3589" width="28.33203125" style="21" customWidth="1"/>
    <col min="3590" max="3590" width="7.21875" style="21" customWidth="1"/>
    <col min="3591" max="3591" width="7.44140625" style="21" customWidth="1"/>
    <col min="3592" max="3594" width="9.44140625" style="21" customWidth="1"/>
    <col min="3595" max="3595" width="9.109375" style="21" customWidth="1"/>
    <col min="3596" max="3596" width="9" style="21" customWidth="1"/>
    <col min="3597" max="3597" width="6.44140625" style="21" customWidth="1"/>
    <col min="3598" max="3841" width="11.5546875" style="21"/>
    <col min="3842" max="3842" width="4.44140625" style="21" customWidth="1"/>
    <col min="3843" max="3843" width="20.109375" style="21" customWidth="1"/>
    <col min="3844" max="3844" width="20.21875" style="21" customWidth="1"/>
    <col min="3845" max="3845" width="28.33203125" style="21" customWidth="1"/>
    <col min="3846" max="3846" width="7.21875" style="21" customWidth="1"/>
    <col min="3847" max="3847" width="7.44140625" style="21" customWidth="1"/>
    <col min="3848" max="3850" width="9.44140625" style="21" customWidth="1"/>
    <col min="3851" max="3851" width="9.109375" style="21" customWidth="1"/>
    <col min="3852" max="3852" width="9" style="21" customWidth="1"/>
    <col min="3853" max="3853" width="6.44140625" style="21" customWidth="1"/>
    <col min="3854" max="4097" width="11.5546875" style="21"/>
    <col min="4098" max="4098" width="4.44140625" style="21" customWidth="1"/>
    <col min="4099" max="4099" width="20.109375" style="21" customWidth="1"/>
    <col min="4100" max="4100" width="20.21875" style="21" customWidth="1"/>
    <col min="4101" max="4101" width="28.33203125" style="21" customWidth="1"/>
    <col min="4102" max="4102" width="7.21875" style="21" customWidth="1"/>
    <col min="4103" max="4103" width="7.44140625" style="21" customWidth="1"/>
    <col min="4104" max="4106" width="9.44140625" style="21" customWidth="1"/>
    <col min="4107" max="4107" width="9.109375" style="21" customWidth="1"/>
    <col min="4108" max="4108" width="9" style="21" customWidth="1"/>
    <col min="4109" max="4109" width="6.44140625" style="21" customWidth="1"/>
    <col min="4110" max="4353" width="11.5546875" style="21"/>
    <col min="4354" max="4354" width="4.44140625" style="21" customWidth="1"/>
    <col min="4355" max="4355" width="20.109375" style="21" customWidth="1"/>
    <col min="4356" max="4356" width="20.21875" style="21" customWidth="1"/>
    <col min="4357" max="4357" width="28.33203125" style="21" customWidth="1"/>
    <col min="4358" max="4358" width="7.21875" style="21" customWidth="1"/>
    <col min="4359" max="4359" width="7.44140625" style="21" customWidth="1"/>
    <col min="4360" max="4362" width="9.44140625" style="21" customWidth="1"/>
    <col min="4363" max="4363" width="9.109375" style="21" customWidth="1"/>
    <col min="4364" max="4364" width="9" style="21" customWidth="1"/>
    <col min="4365" max="4365" width="6.44140625" style="21" customWidth="1"/>
    <col min="4366" max="4609" width="11.5546875" style="21"/>
    <col min="4610" max="4610" width="4.44140625" style="21" customWidth="1"/>
    <col min="4611" max="4611" width="20.109375" style="21" customWidth="1"/>
    <col min="4612" max="4612" width="20.21875" style="21" customWidth="1"/>
    <col min="4613" max="4613" width="28.33203125" style="21" customWidth="1"/>
    <col min="4614" max="4614" width="7.21875" style="21" customWidth="1"/>
    <col min="4615" max="4615" width="7.44140625" style="21" customWidth="1"/>
    <col min="4616" max="4618" width="9.44140625" style="21" customWidth="1"/>
    <col min="4619" max="4619" width="9.109375" style="21" customWidth="1"/>
    <col min="4620" max="4620" width="9" style="21" customWidth="1"/>
    <col min="4621" max="4621" width="6.44140625" style="21" customWidth="1"/>
    <col min="4622" max="4865" width="11.5546875" style="21"/>
    <col min="4866" max="4866" width="4.44140625" style="21" customWidth="1"/>
    <col min="4867" max="4867" width="20.109375" style="21" customWidth="1"/>
    <col min="4868" max="4868" width="20.21875" style="21" customWidth="1"/>
    <col min="4869" max="4869" width="28.33203125" style="21" customWidth="1"/>
    <col min="4870" max="4870" width="7.21875" style="21" customWidth="1"/>
    <col min="4871" max="4871" width="7.44140625" style="21" customWidth="1"/>
    <col min="4872" max="4874" width="9.44140625" style="21" customWidth="1"/>
    <col min="4875" max="4875" width="9.109375" style="21" customWidth="1"/>
    <col min="4876" max="4876" width="9" style="21" customWidth="1"/>
    <col min="4877" max="4877" width="6.44140625" style="21" customWidth="1"/>
    <col min="4878" max="5121" width="11.5546875" style="21"/>
    <col min="5122" max="5122" width="4.44140625" style="21" customWidth="1"/>
    <col min="5123" max="5123" width="20.109375" style="21" customWidth="1"/>
    <col min="5124" max="5124" width="20.21875" style="21" customWidth="1"/>
    <col min="5125" max="5125" width="28.33203125" style="21" customWidth="1"/>
    <col min="5126" max="5126" width="7.21875" style="21" customWidth="1"/>
    <col min="5127" max="5127" width="7.44140625" style="21" customWidth="1"/>
    <col min="5128" max="5130" width="9.44140625" style="21" customWidth="1"/>
    <col min="5131" max="5131" width="9.109375" style="21" customWidth="1"/>
    <col min="5132" max="5132" width="9" style="21" customWidth="1"/>
    <col min="5133" max="5133" width="6.44140625" style="21" customWidth="1"/>
    <col min="5134" max="5377" width="11.5546875" style="21"/>
    <col min="5378" max="5378" width="4.44140625" style="21" customWidth="1"/>
    <col min="5379" max="5379" width="20.109375" style="21" customWidth="1"/>
    <col min="5380" max="5380" width="20.21875" style="21" customWidth="1"/>
    <col min="5381" max="5381" width="28.33203125" style="21" customWidth="1"/>
    <col min="5382" max="5382" width="7.21875" style="21" customWidth="1"/>
    <col min="5383" max="5383" width="7.44140625" style="21" customWidth="1"/>
    <col min="5384" max="5386" width="9.44140625" style="21" customWidth="1"/>
    <col min="5387" max="5387" width="9.109375" style="21" customWidth="1"/>
    <col min="5388" max="5388" width="9" style="21" customWidth="1"/>
    <col min="5389" max="5389" width="6.44140625" style="21" customWidth="1"/>
    <col min="5390" max="5633" width="11.5546875" style="21"/>
    <col min="5634" max="5634" width="4.44140625" style="21" customWidth="1"/>
    <col min="5635" max="5635" width="20.109375" style="21" customWidth="1"/>
    <col min="5636" max="5636" width="20.21875" style="21" customWidth="1"/>
    <col min="5637" max="5637" width="28.33203125" style="21" customWidth="1"/>
    <col min="5638" max="5638" width="7.21875" style="21" customWidth="1"/>
    <col min="5639" max="5639" width="7.44140625" style="21" customWidth="1"/>
    <col min="5640" max="5642" width="9.44140625" style="21" customWidth="1"/>
    <col min="5643" max="5643" width="9.109375" style="21" customWidth="1"/>
    <col min="5644" max="5644" width="9" style="21" customWidth="1"/>
    <col min="5645" max="5645" width="6.44140625" style="21" customWidth="1"/>
    <col min="5646" max="5889" width="11.5546875" style="21"/>
    <col min="5890" max="5890" width="4.44140625" style="21" customWidth="1"/>
    <col min="5891" max="5891" width="20.109375" style="21" customWidth="1"/>
    <col min="5892" max="5892" width="20.21875" style="21" customWidth="1"/>
    <col min="5893" max="5893" width="28.33203125" style="21" customWidth="1"/>
    <col min="5894" max="5894" width="7.21875" style="21" customWidth="1"/>
    <col min="5895" max="5895" width="7.44140625" style="21" customWidth="1"/>
    <col min="5896" max="5898" width="9.44140625" style="21" customWidth="1"/>
    <col min="5899" max="5899" width="9.109375" style="21" customWidth="1"/>
    <col min="5900" max="5900" width="9" style="21" customWidth="1"/>
    <col min="5901" max="5901" width="6.44140625" style="21" customWidth="1"/>
    <col min="5902" max="6145" width="11.5546875" style="21"/>
    <col min="6146" max="6146" width="4.44140625" style="21" customWidth="1"/>
    <col min="6147" max="6147" width="20.109375" style="21" customWidth="1"/>
    <col min="6148" max="6148" width="20.21875" style="21" customWidth="1"/>
    <col min="6149" max="6149" width="28.33203125" style="21" customWidth="1"/>
    <col min="6150" max="6150" width="7.21875" style="21" customWidth="1"/>
    <col min="6151" max="6151" width="7.44140625" style="21" customWidth="1"/>
    <col min="6152" max="6154" width="9.44140625" style="21" customWidth="1"/>
    <col min="6155" max="6155" width="9.109375" style="21" customWidth="1"/>
    <col min="6156" max="6156" width="9" style="21" customWidth="1"/>
    <col min="6157" max="6157" width="6.44140625" style="21" customWidth="1"/>
    <col min="6158" max="6401" width="11.5546875" style="21"/>
    <col min="6402" max="6402" width="4.44140625" style="21" customWidth="1"/>
    <col min="6403" max="6403" width="20.109375" style="21" customWidth="1"/>
    <col min="6404" max="6404" width="20.21875" style="21" customWidth="1"/>
    <col min="6405" max="6405" width="28.33203125" style="21" customWidth="1"/>
    <col min="6406" max="6406" width="7.21875" style="21" customWidth="1"/>
    <col min="6407" max="6407" width="7.44140625" style="21" customWidth="1"/>
    <col min="6408" max="6410" width="9.44140625" style="21" customWidth="1"/>
    <col min="6411" max="6411" width="9.109375" style="21" customWidth="1"/>
    <col min="6412" max="6412" width="9" style="21" customWidth="1"/>
    <col min="6413" max="6413" width="6.44140625" style="21" customWidth="1"/>
    <col min="6414" max="6657" width="11.5546875" style="21"/>
    <col min="6658" max="6658" width="4.44140625" style="21" customWidth="1"/>
    <col min="6659" max="6659" width="20.109375" style="21" customWidth="1"/>
    <col min="6660" max="6660" width="20.21875" style="21" customWidth="1"/>
    <col min="6661" max="6661" width="28.33203125" style="21" customWidth="1"/>
    <col min="6662" max="6662" width="7.21875" style="21" customWidth="1"/>
    <col min="6663" max="6663" width="7.44140625" style="21" customWidth="1"/>
    <col min="6664" max="6666" width="9.44140625" style="21" customWidth="1"/>
    <col min="6667" max="6667" width="9.109375" style="21" customWidth="1"/>
    <col min="6668" max="6668" width="9" style="21" customWidth="1"/>
    <col min="6669" max="6669" width="6.44140625" style="21" customWidth="1"/>
    <col min="6670" max="6913" width="11.5546875" style="21"/>
    <col min="6914" max="6914" width="4.44140625" style="21" customWidth="1"/>
    <col min="6915" max="6915" width="20.109375" style="21" customWidth="1"/>
    <col min="6916" max="6916" width="20.21875" style="21" customWidth="1"/>
    <col min="6917" max="6917" width="28.33203125" style="21" customWidth="1"/>
    <col min="6918" max="6918" width="7.21875" style="21" customWidth="1"/>
    <col min="6919" max="6919" width="7.44140625" style="21" customWidth="1"/>
    <col min="6920" max="6922" width="9.44140625" style="21" customWidth="1"/>
    <col min="6923" max="6923" width="9.109375" style="21" customWidth="1"/>
    <col min="6924" max="6924" width="9" style="21" customWidth="1"/>
    <col min="6925" max="6925" width="6.44140625" style="21" customWidth="1"/>
    <col min="6926" max="7169" width="11.5546875" style="21"/>
    <col min="7170" max="7170" width="4.44140625" style="21" customWidth="1"/>
    <col min="7171" max="7171" width="20.109375" style="21" customWidth="1"/>
    <col min="7172" max="7172" width="20.21875" style="21" customWidth="1"/>
    <col min="7173" max="7173" width="28.33203125" style="21" customWidth="1"/>
    <col min="7174" max="7174" width="7.21875" style="21" customWidth="1"/>
    <col min="7175" max="7175" width="7.44140625" style="21" customWidth="1"/>
    <col min="7176" max="7178" width="9.44140625" style="21" customWidth="1"/>
    <col min="7179" max="7179" width="9.109375" style="21" customWidth="1"/>
    <col min="7180" max="7180" width="9" style="21" customWidth="1"/>
    <col min="7181" max="7181" width="6.44140625" style="21" customWidth="1"/>
    <col min="7182" max="7425" width="11.5546875" style="21"/>
    <col min="7426" max="7426" width="4.44140625" style="21" customWidth="1"/>
    <col min="7427" max="7427" width="20.109375" style="21" customWidth="1"/>
    <col min="7428" max="7428" width="20.21875" style="21" customWidth="1"/>
    <col min="7429" max="7429" width="28.33203125" style="21" customWidth="1"/>
    <col min="7430" max="7430" width="7.21875" style="21" customWidth="1"/>
    <col min="7431" max="7431" width="7.44140625" style="21" customWidth="1"/>
    <col min="7432" max="7434" width="9.44140625" style="21" customWidth="1"/>
    <col min="7435" max="7435" width="9.109375" style="21" customWidth="1"/>
    <col min="7436" max="7436" width="9" style="21" customWidth="1"/>
    <col min="7437" max="7437" width="6.44140625" style="21" customWidth="1"/>
    <col min="7438" max="7681" width="11.5546875" style="21"/>
    <col min="7682" max="7682" width="4.44140625" style="21" customWidth="1"/>
    <col min="7683" max="7683" width="20.109375" style="21" customWidth="1"/>
    <col min="7684" max="7684" width="20.21875" style="21" customWidth="1"/>
    <col min="7685" max="7685" width="28.33203125" style="21" customWidth="1"/>
    <col min="7686" max="7686" width="7.21875" style="21" customWidth="1"/>
    <col min="7687" max="7687" width="7.44140625" style="21" customWidth="1"/>
    <col min="7688" max="7690" width="9.44140625" style="21" customWidth="1"/>
    <col min="7691" max="7691" width="9.109375" style="21" customWidth="1"/>
    <col min="7692" max="7692" width="9" style="21" customWidth="1"/>
    <col min="7693" max="7693" width="6.44140625" style="21" customWidth="1"/>
    <col min="7694" max="7937" width="11.5546875" style="21"/>
    <col min="7938" max="7938" width="4.44140625" style="21" customWidth="1"/>
    <col min="7939" max="7939" width="20.109375" style="21" customWidth="1"/>
    <col min="7940" max="7940" width="20.21875" style="21" customWidth="1"/>
    <col min="7941" max="7941" width="28.33203125" style="21" customWidth="1"/>
    <col min="7942" max="7942" width="7.21875" style="21" customWidth="1"/>
    <col min="7943" max="7943" width="7.44140625" style="21" customWidth="1"/>
    <col min="7944" max="7946" width="9.44140625" style="21" customWidth="1"/>
    <col min="7947" max="7947" width="9.109375" style="21" customWidth="1"/>
    <col min="7948" max="7948" width="9" style="21" customWidth="1"/>
    <col min="7949" max="7949" width="6.44140625" style="21" customWidth="1"/>
    <col min="7950" max="8193" width="11.5546875" style="21"/>
    <col min="8194" max="8194" width="4.44140625" style="21" customWidth="1"/>
    <col min="8195" max="8195" width="20.109375" style="21" customWidth="1"/>
    <col min="8196" max="8196" width="20.21875" style="21" customWidth="1"/>
    <col min="8197" max="8197" width="28.33203125" style="21" customWidth="1"/>
    <col min="8198" max="8198" width="7.21875" style="21" customWidth="1"/>
    <col min="8199" max="8199" width="7.44140625" style="21" customWidth="1"/>
    <col min="8200" max="8202" width="9.44140625" style="21" customWidth="1"/>
    <col min="8203" max="8203" width="9.109375" style="21" customWidth="1"/>
    <col min="8204" max="8204" width="9" style="21" customWidth="1"/>
    <col min="8205" max="8205" width="6.44140625" style="21" customWidth="1"/>
    <col min="8206" max="8449" width="11.5546875" style="21"/>
    <col min="8450" max="8450" width="4.44140625" style="21" customWidth="1"/>
    <col min="8451" max="8451" width="20.109375" style="21" customWidth="1"/>
    <col min="8452" max="8452" width="20.21875" style="21" customWidth="1"/>
    <col min="8453" max="8453" width="28.33203125" style="21" customWidth="1"/>
    <col min="8454" max="8454" width="7.21875" style="21" customWidth="1"/>
    <col min="8455" max="8455" width="7.44140625" style="21" customWidth="1"/>
    <col min="8456" max="8458" width="9.44140625" style="21" customWidth="1"/>
    <col min="8459" max="8459" width="9.109375" style="21" customWidth="1"/>
    <col min="8460" max="8460" width="9" style="21" customWidth="1"/>
    <col min="8461" max="8461" width="6.44140625" style="21" customWidth="1"/>
    <col min="8462" max="8705" width="11.5546875" style="21"/>
    <col min="8706" max="8706" width="4.44140625" style="21" customWidth="1"/>
    <col min="8707" max="8707" width="20.109375" style="21" customWidth="1"/>
    <col min="8708" max="8708" width="20.21875" style="21" customWidth="1"/>
    <col min="8709" max="8709" width="28.33203125" style="21" customWidth="1"/>
    <col min="8710" max="8710" width="7.21875" style="21" customWidth="1"/>
    <col min="8711" max="8711" width="7.44140625" style="21" customWidth="1"/>
    <col min="8712" max="8714" width="9.44140625" style="21" customWidth="1"/>
    <col min="8715" max="8715" width="9.109375" style="21" customWidth="1"/>
    <col min="8716" max="8716" width="9" style="21" customWidth="1"/>
    <col min="8717" max="8717" width="6.44140625" style="21" customWidth="1"/>
    <col min="8718" max="8961" width="11.5546875" style="21"/>
    <col min="8962" max="8962" width="4.44140625" style="21" customWidth="1"/>
    <col min="8963" max="8963" width="20.109375" style="21" customWidth="1"/>
    <col min="8964" max="8964" width="20.21875" style="21" customWidth="1"/>
    <col min="8965" max="8965" width="28.33203125" style="21" customWidth="1"/>
    <col min="8966" max="8966" width="7.21875" style="21" customWidth="1"/>
    <col min="8967" max="8967" width="7.44140625" style="21" customWidth="1"/>
    <col min="8968" max="8970" width="9.44140625" style="21" customWidth="1"/>
    <col min="8971" max="8971" width="9.109375" style="21" customWidth="1"/>
    <col min="8972" max="8972" width="9" style="21" customWidth="1"/>
    <col min="8973" max="8973" width="6.44140625" style="21" customWidth="1"/>
    <col min="8974" max="9217" width="11.5546875" style="21"/>
    <col min="9218" max="9218" width="4.44140625" style="21" customWidth="1"/>
    <col min="9219" max="9219" width="20.109375" style="21" customWidth="1"/>
    <col min="9220" max="9220" width="20.21875" style="21" customWidth="1"/>
    <col min="9221" max="9221" width="28.33203125" style="21" customWidth="1"/>
    <col min="9222" max="9222" width="7.21875" style="21" customWidth="1"/>
    <col min="9223" max="9223" width="7.44140625" style="21" customWidth="1"/>
    <col min="9224" max="9226" width="9.44140625" style="21" customWidth="1"/>
    <col min="9227" max="9227" width="9.109375" style="21" customWidth="1"/>
    <col min="9228" max="9228" width="9" style="21" customWidth="1"/>
    <col min="9229" max="9229" width="6.44140625" style="21" customWidth="1"/>
    <col min="9230" max="9473" width="11.5546875" style="21"/>
    <col min="9474" max="9474" width="4.44140625" style="21" customWidth="1"/>
    <col min="9475" max="9475" width="20.109375" style="21" customWidth="1"/>
    <col min="9476" max="9476" width="20.21875" style="21" customWidth="1"/>
    <col min="9477" max="9477" width="28.33203125" style="21" customWidth="1"/>
    <col min="9478" max="9478" width="7.21875" style="21" customWidth="1"/>
    <col min="9479" max="9479" width="7.44140625" style="21" customWidth="1"/>
    <col min="9480" max="9482" width="9.44140625" style="21" customWidth="1"/>
    <col min="9483" max="9483" width="9.109375" style="21" customWidth="1"/>
    <col min="9484" max="9484" width="9" style="21" customWidth="1"/>
    <col min="9485" max="9485" width="6.44140625" style="21" customWidth="1"/>
    <col min="9486" max="9729" width="11.5546875" style="21"/>
    <col min="9730" max="9730" width="4.44140625" style="21" customWidth="1"/>
    <col min="9731" max="9731" width="20.109375" style="21" customWidth="1"/>
    <col min="9732" max="9732" width="20.21875" style="21" customWidth="1"/>
    <col min="9733" max="9733" width="28.33203125" style="21" customWidth="1"/>
    <col min="9734" max="9734" width="7.21875" style="21" customWidth="1"/>
    <col min="9735" max="9735" width="7.44140625" style="21" customWidth="1"/>
    <col min="9736" max="9738" width="9.44140625" style="21" customWidth="1"/>
    <col min="9739" max="9739" width="9.109375" style="21" customWidth="1"/>
    <col min="9740" max="9740" width="9" style="21" customWidth="1"/>
    <col min="9741" max="9741" width="6.44140625" style="21" customWidth="1"/>
    <col min="9742" max="9985" width="11.5546875" style="21"/>
    <col min="9986" max="9986" width="4.44140625" style="21" customWidth="1"/>
    <col min="9987" max="9987" width="20.109375" style="21" customWidth="1"/>
    <col min="9988" max="9988" width="20.21875" style="21" customWidth="1"/>
    <col min="9989" max="9989" width="28.33203125" style="21" customWidth="1"/>
    <col min="9990" max="9990" width="7.21875" style="21" customWidth="1"/>
    <col min="9991" max="9991" width="7.44140625" style="21" customWidth="1"/>
    <col min="9992" max="9994" width="9.44140625" style="21" customWidth="1"/>
    <col min="9995" max="9995" width="9.109375" style="21" customWidth="1"/>
    <col min="9996" max="9996" width="9" style="21" customWidth="1"/>
    <col min="9997" max="9997" width="6.44140625" style="21" customWidth="1"/>
    <col min="9998" max="10241" width="11.5546875" style="21"/>
    <col min="10242" max="10242" width="4.44140625" style="21" customWidth="1"/>
    <col min="10243" max="10243" width="20.109375" style="21" customWidth="1"/>
    <col min="10244" max="10244" width="20.21875" style="21" customWidth="1"/>
    <col min="10245" max="10245" width="28.33203125" style="21" customWidth="1"/>
    <col min="10246" max="10246" width="7.21875" style="21" customWidth="1"/>
    <col min="10247" max="10247" width="7.44140625" style="21" customWidth="1"/>
    <col min="10248" max="10250" width="9.44140625" style="21" customWidth="1"/>
    <col min="10251" max="10251" width="9.109375" style="21" customWidth="1"/>
    <col min="10252" max="10252" width="9" style="21" customWidth="1"/>
    <col min="10253" max="10253" width="6.44140625" style="21" customWidth="1"/>
    <col min="10254" max="10497" width="11.5546875" style="21"/>
    <col min="10498" max="10498" width="4.44140625" style="21" customWidth="1"/>
    <col min="10499" max="10499" width="20.109375" style="21" customWidth="1"/>
    <col min="10500" max="10500" width="20.21875" style="21" customWidth="1"/>
    <col min="10501" max="10501" width="28.33203125" style="21" customWidth="1"/>
    <col min="10502" max="10502" width="7.21875" style="21" customWidth="1"/>
    <col min="10503" max="10503" width="7.44140625" style="21" customWidth="1"/>
    <col min="10504" max="10506" width="9.44140625" style="21" customWidth="1"/>
    <col min="10507" max="10507" width="9.109375" style="21" customWidth="1"/>
    <col min="10508" max="10508" width="9" style="21" customWidth="1"/>
    <col min="10509" max="10509" width="6.44140625" style="21" customWidth="1"/>
    <col min="10510" max="10753" width="11.5546875" style="21"/>
    <col min="10754" max="10754" width="4.44140625" style="21" customWidth="1"/>
    <col min="10755" max="10755" width="20.109375" style="21" customWidth="1"/>
    <col min="10756" max="10756" width="20.21875" style="21" customWidth="1"/>
    <col min="10757" max="10757" width="28.33203125" style="21" customWidth="1"/>
    <col min="10758" max="10758" width="7.21875" style="21" customWidth="1"/>
    <col min="10759" max="10759" width="7.44140625" style="21" customWidth="1"/>
    <col min="10760" max="10762" width="9.44140625" style="21" customWidth="1"/>
    <col min="10763" max="10763" width="9.109375" style="21" customWidth="1"/>
    <col min="10764" max="10764" width="9" style="21" customWidth="1"/>
    <col min="10765" max="10765" width="6.44140625" style="21" customWidth="1"/>
    <col min="10766" max="11009" width="11.5546875" style="21"/>
    <col min="11010" max="11010" width="4.44140625" style="21" customWidth="1"/>
    <col min="11011" max="11011" width="20.109375" style="21" customWidth="1"/>
    <col min="11012" max="11012" width="20.21875" style="21" customWidth="1"/>
    <col min="11013" max="11013" width="28.33203125" style="21" customWidth="1"/>
    <col min="11014" max="11014" width="7.21875" style="21" customWidth="1"/>
    <col min="11015" max="11015" width="7.44140625" style="21" customWidth="1"/>
    <col min="11016" max="11018" width="9.44140625" style="21" customWidth="1"/>
    <col min="11019" max="11019" width="9.109375" style="21" customWidth="1"/>
    <col min="11020" max="11020" width="9" style="21" customWidth="1"/>
    <col min="11021" max="11021" width="6.44140625" style="21" customWidth="1"/>
    <col min="11022" max="11265" width="11.5546875" style="21"/>
    <col min="11266" max="11266" width="4.44140625" style="21" customWidth="1"/>
    <col min="11267" max="11267" width="20.109375" style="21" customWidth="1"/>
    <col min="11268" max="11268" width="20.21875" style="21" customWidth="1"/>
    <col min="11269" max="11269" width="28.33203125" style="21" customWidth="1"/>
    <col min="11270" max="11270" width="7.21875" style="21" customWidth="1"/>
    <col min="11271" max="11271" width="7.44140625" style="21" customWidth="1"/>
    <col min="11272" max="11274" width="9.44140625" style="21" customWidth="1"/>
    <col min="11275" max="11275" width="9.109375" style="21" customWidth="1"/>
    <col min="11276" max="11276" width="9" style="21" customWidth="1"/>
    <col min="11277" max="11277" width="6.44140625" style="21" customWidth="1"/>
    <col min="11278" max="11521" width="11.5546875" style="21"/>
    <col min="11522" max="11522" width="4.44140625" style="21" customWidth="1"/>
    <col min="11523" max="11523" width="20.109375" style="21" customWidth="1"/>
    <col min="11524" max="11524" width="20.21875" style="21" customWidth="1"/>
    <col min="11525" max="11525" width="28.33203125" style="21" customWidth="1"/>
    <col min="11526" max="11526" width="7.21875" style="21" customWidth="1"/>
    <col min="11527" max="11527" width="7.44140625" style="21" customWidth="1"/>
    <col min="11528" max="11530" width="9.44140625" style="21" customWidth="1"/>
    <col min="11531" max="11531" width="9.109375" style="21" customWidth="1"/>
    <col min="11532" max="11532" width="9" style="21" customWidth="1"/>
    <col min="11533" max="11533" width="6.44140625" style="21" customWidth="1"/>
    <col min="11534" max="11777" width="11.5546875" style="21"/>
    <col min="11778" max="11778" width="4.44140625" style="21" customWidth="1"/>
    <col min="11779" max="11779" width="20.109375" style="21" customWidth="1"/>
    <col min="11780" max="11780" width="20.21875" style="21" customWidth="1"/>
    <col min="11781" max="11781" width="28.33203125" style="21" customWidth="1"/>
    <col min="11782" max="11782" width="7.21875" style="21" customWidth="1"/>
    <col min="11783" max="11783" width="7.44140625" style="21" customWidth="1"/>
    <col min="11784" max="11786" width="9.44140625" style="21" customWidth="1"/>
    <col min="11787" max="11787" width="9.109375" style="21" customWidth="1"/>
    <col min="11788" max="11788" width="9" style="21" customWidth="1"/>
    <col min="11789" max="11789" width="6.44140625" style="21" customWidth="1"/>
    <col min="11790" max="12033" width="11.5546875" style="21"/>
    <col min="12034" max="12034" width="4.44140625" style="21" customWidth="1"/>
    <col min="12035" max="12035" width="20.109375" style="21" customWidth="1"/>
    <col min="12036" max="12036" width="20.21875" style="21" customWidth="1"/>
    <col min="12037" max="12037" width="28.33203125" style="21" customWidth="1"/>
    <col min="12038" max="12038" width="7.21875" style="21" customWidth="1"/>
    <col min="12039" max="12039" width="7.44140625" style="21" customWidth="1"/>
    <col min="12040" max="12042" width="9.44140625" style="21" customWidth="1"/>
    <col min="12043" max="12043" width="9.109375" style="21" customWidth="1"/>
    <col min="12044" max="12044" width="9" style="21" customWidth="1"/>
    <col min="12045" max="12045" width="6.44140625" style="21" customWidth="1"/>
    <col min="12046" max="12289" width="11.5546875" style="21"/>
    <col min="12290" max="12290" width="4.44140625" style="21" customWidth="1"/>
    <col min="12291" max="12291" width="20.109375" style="21" customWidth="1"/>
    <col min="12292" max="12292" width="20.21875" style="21" customWidth="1"/>
    <col min="12293" max="12293" width="28.33203125" style="21" customWidth="1"/>
    <col min="12294" max="12294" width="7.21875" style="21" customWidth="1"/>
    <col min="12295" max="12295" width="7.44140625" style="21" customWidth="1"/>
    <col min="12296" max="12298" width="9.44140625" style="21" customWidth="1"/>
    <col min="12299" max="12299" width="9.109375" style="21" customWidth="1"/>
    <col min="12300" max="12300" width="9" style="21" customWidth="1"/>
    <col min="12301" max="12301" width="6.44140625" style="21" customWidth="1"/>
    <col min="12302" max="12545" width="11.5546875" style="21"/>
    <col min="12546" max="12546" width="4.44140625" style="21" customWidth="1"/>
    <col min="12547" max="12547" width="20.109375" style="21" customWidth="1"/>
    <col min="12548" max="12548" width="20.21875" style="21" customWidth="1"/>
    <col min="12549" max="12549" width="28.33203125" style="21" customWidth="1"/>
    <col min="12550" max="12550" width="7.21875" style="21" customWidth="1"/>
    <col min="12551" max="12551" width="7.44140625" style="21" customWidth="1"/>
    <col min="12552" max="12554" width="9.44140625" style="21" customWidth="1"/>
    <col min="12555" max="12555" width="9.109375" style="21" customWidth="1"/>
    <col min="12556" max="12556" width="9" style="21" customWidth="1"/>
    <col min="12557" max="12557" width="6.44140625" style="21" customWidth="1"/>
    <col min="12558" max="12801" width="11.5546875" style="21"/>
    <col min="12802" max="12802" width="4.44140625" style="21" customWidth="1"/>
    <col min="12803" max="12803" width="20.109375" style="21" customWidth="1"/>
    <col min="12804" max="12804" width="20.21875" style="21" customWidth="1"/>
    <col min="12805" max="12805" width="28.33203125" style="21" customWidth="1"/>
    <col min="12806" max="12806" width="7.21875" style="21" customWidth="1"/>
    <col min="12807" max="12807" width="7.44140625" style="21" customWidth="1"/>
    <col min="12808" max="12810" width="9.44140625" style="21" customWidth="1"/>
    <col min="12811" max="12811" width="9.109375" style="21" customWidth="1"/>
    <col min="12812" max="12812" width="9" style="21" customWidth="1"/>
    <col min="12813" max="12813" width="6.44140625" style="21" customWidth="1"/>
    <col min="12814" max="13057" width="11.5546875" style="21"/>
    <col min="13058" max="13058" width="4.44140625" style="21" customWidth="1"/>
    <col min="13059" max="13059" width="20.109375" style="21" customWidth="1"/>
    <col min="13060" max="13060" width="20.21875" style="21" customWidth="1"/>
    <col min="13061" max="13061" width="28.33203125" style="21" customWidth="1"/>
    <col min="13062" max="13062" width="7.21875" style="21" customWidth="1"/>
    <col min="13063" max="13063" width="7.44140625" style="21" customWidth="1"/>
    <col min="13064" max="13066" width="9.44140625" style="21" customWidth="1"/>
    <col min="13067" max="13067" width="9.109375" style="21" customWidth="1"/>
    <col min="13068" max="13068" width="9" style="21" customWidth="1"/>
    <col min="13069" max="13069" width="6.44140625" style="21" customWidth="1"/>
    <col min="13070" max="13313" width="11.5546875" style="21"/>
    <col min="13314" max="13314" width="4.44140625" style="21" customWidth="1"/>
    <col min="13315" max="13315" width="20.109375" style="21" customWidth="1"/>
    <col min="13316" max="13316" width="20.21875" style="21" customWidth="1"/>
    <col min="13317" max="13317" width="28.33203125" style="21" customWidth="1"/>
    <col min="13318" max="13318" width="7.21875" style="21" customWidth="1"/>
    <col min="13319" max="13319" width="7.44140625" style="21" customWidth="1"/>
    <col min="13320" max="13322" width="9.44140625" style="21" customWidth="1"/>
    <col min="13323" max="13323" width="9.109375" style="21" customWidth="1"/>
    <col min="13324" max="13324" width="9" style="21" customWidth="1"/>
    <col min="13325" max="13325" width="6.44140625" style="21" customWidth="1"/>
    <col min="13326" max="13569" width="11.5546875" style="21"/>
    <col min="13570" max="13570" width="4.44140625" style="21" customWidth="1"/>
    <col min="13571" max="13571" width="20.109375" style="21" customWidth="1"/>
    <col min="13572" max="13572" width="20.21875" style="21" customWidth="1"/>
    <col min="13573" max="13573" width="28.33203125" style="21" customWidth="1"/>
    <col min="13574" max="13574" width="7.21875" style="21" customWidth="1"/>
    <col min="13575" max="13575" width="7.44140625" style="21" customWidth="1"/>
    <col min="13576" max="13578" width="9.44140625" style="21" customWidth="1"/>
    <col min="13579" max="13579" width="9.109375" style="21" customWidth="1"/>
    <col min="13580" max="13580" width="9" style="21" customWidth="1"/>
    <col min="13581" max="13581" width="6.44140625" style="21" customWidth="1"/>
    <col min="13582" max="13825" width="11.5546875" style="21"/>
    <col min="13826" max="13826" width="4.44140625" style="21" customWidth="1"/>
    <col min="13827" max="13827" width="20.109375" style="21" customWidth="1"/>
    <col min="13828" max="13828" width="20.21875" style="21" customWidth="1"/>
    <col min="13829" max="13829" width="28.33203125" style="21" customWidth="1"/>
    <col min="13830" max="13830" width="7.21875" style="21" customWidth="1"/>
    <col min="13831" max="13831" width="7.44140625" style="21" customWidth="1"/>
    <col min="13832" max="13834" width="9.44140625" style="21" customWidth="1"/>
    <col min="13835" max="13835" width="9.109375" style="21" customWidth="1"/>
    <col min="13836" max="13836" width="9" style="21" customWidth="1"/>
    <col min="13837" max="13837" width="6.44140625" style="21" customWidth="1"/>
    <col min="13838" max="14081" width="11.5546875" style="21"/>
    <col min="14082" max="14082" width="4.44140625" style="21" customWidth="1"/>
    <col min="14083" max="14083" width="20.109375" style="21" customWidth="1"/>
    <col min="14084" max="14084" width="20.21875" style="21" customWidth="1"/>
    <col min="14085" max="14085" width="28.33203125" style="21" customWidth="1"/>
    <col min="14086" max="14086" width="7.21875" style="21" customWidth="1"/>
    <col min="14087" max="14087" width="7.44140625" style="21" customWidth="1"/>
    <col min="14088" max="14090" width="9.44140625" style="21" customWidth="1"/>
    <col min="14091" max="14091" width="9.109375" style="21" customWidth="1"/>
    <col min="14092" max="14092" width="9" style="21" customWidth="1"/>
    <col min="14093" max="14093" width="6.44140625" style="21" customWidth="1"/>
    <col min="14094" max="14337" width="11.5546875" style="21"/>
    <col min="14338" max="14338" width="4.44140625" style="21" customWidth="1"/>
    <col min="14339" max="14339" width="20.109375" style="21" customWidth="1"/>
    <col min="14340" max="14340" width="20.21875" style="21" customWidth="1"/>
    <col min="14341" max="14341" width="28.33203125" style="21" customWidth="1"/>
    <col min="14342" max="14342" width="7.21875" style="21" customWidth="1"/>
    <col min="14343" max="14343" width="7.44140625" style="21" customWidth="1"/>
    <col min="14344" max="14346" width="9.44140625" style="21" customWidth="1"/>
    <col min="14347" max="14347" width="9.109375" style="21" customWidth="1"/>
    <col min="14348" max="14348" width="9" style="21" customWidth="1"/>
    <col min="14349" max="14349" width="6.44140625" style="21" customWidth="1"/>
    <col min="14350" max="14593" width="11.5546875" style="21"/>
    <col min="14594" max="14594" width="4.44140625" style="21" customWidth="1"/>
    <col min="14595" max="14595" width="20.109375" style="21" customWidth="1"/>
    <col min="14596" max="14596" width="20.21875" style="21" customWidth="1"/>
    <col min="14597" max="14597" width="28.33203125" style="21" customWidth="1"/>
    <col min="14598" max="14598" width="7.21875" style="21" customWidth="1"/>
    <col min="14599" max="14599" width="7.44140625" style="21" customWidth="1"/>
    <col min="14600" max="14602" width="9.44140625" style="21" customWidth="1"/>
    <col min="14603" max="14603" width="9.109375" style="21" customWidth="1"/>
    <col min="14604" max="14604" width="9" style="21" customWidth="1"/>
    <col min="14605" max="14605" width="6.44140625" style="21" customWidth="1"/>
    <col min="14606" max="14849" width="11.5546875" style="21"/>
    <col min="14850" max="14850" width="4.44140625" style="21" customWidth="1"/>
    <col min="14851" max="14851" width="20.109375" style="21" customWidth="1"/>
    <col min="14852" max="14852" width="20.21875" style="21" customWidth="1"/>
    <col min="14853" max="14853" width="28.33203125" style="21" customWidth="1"/>
    <col min="14854" max="14854" width="7.21875" style="21" customWidth="1"/>
    <col min="14855" max="14855" width="7.44140625" style="21" customWidth="1"/>
    <col min="14856" max="14858" width="9.44140625" style="21" customWidth="1"/>
    <col min="14859" max="14859" width="9.109375" style="21" customWidth="1"/>
    <col min="14860" max="14860" width="9" style="21" customWidth="1"/>
    <col min="14861" max="14861" width="6.44140625" style="21" customWidth="1"/>
    <col min="14862" max="15105" width="11.5546875" style="21"/>
    <col min="15106" max="15106" width="4.44140625" style="21" customWidth="1"/>
    <col min="15107" max="15107" width="20.109375" style="21" customWidth="1"/>
    <col min="15108" max="15108" width="20.21875" style="21" customWidth="1"/>
    <col min="15109" max="15109" width="28.33203125" style="21" customWidth="1"/>
    <col min="15110" max="15110" width="7.21875" style="21" customWidth="1"/>
    <col min="15111" max="15111" width="7.44140625" style="21" customWidth="1"/>
    <col min="15112" max="15114" width="9.44140625" style="21" customWidth="1"/>
    <col min="15115" max="15115" width="9.109375" style="21" customWidth="1"/>
    <col min="15116" max="15116" width="9" style="21" customWidth="1"/>
    <col min="15117" max="15117" width="6.44140625" style="21" customWidth="1"/>
    <col min="15118" max="15361" width="11.5546875" style="21"/>
    <col min="15362" max="15362" width="4.44140625" style="21" customWidth="1"/>
    <col min="15363" max="15363" width="20.109375" style="21" customWidth="1"/>
    <col min="15364" max="15364" width="20.21875" style="21" customWidth="1"/>
    <col min="15365" max="15365" width="28.33203125" style="21" customWidth="1"/>
    <col min="15366" max="15366" width="7.21875" style="21" customWidth="1"/>
    <col min="15367" max="15367" width="7.44140625" style="21" customWidth="1"/>
    <col min="15368" max="15370" width="9.44140625" style="21" customWidth="1"/>
    <col min="15371" max="15371" width="9.109375" style="21" customWidth="1"/>
    <col min="15372" max="15372" width="9" style="21" customWidth="1"/>
    <col min="15373" max="15373" width="6.44140625" style="21" customWidth="1"/>
    <col min="15374" max="15617" width="11.5546875" style="21"/>
    <col min="15618" max="15618" width="4.44140625" style="21" customWidth="1"/>
    <col min="15619" max="15619" width="20.109375" style="21" customWidth="1"/>
    <col min="15620" max="15620" width="20.21875" style="21" customWidth="1"/>
    <col min="15621" max="15621" width="28.33203125" style="21" customWidth="1"/>
    <col min="15622" max="15622" width="7.21875" style="21" customWidth="1"/>
    <col min="15623" max="15623" width="7.44140625" style="21" customWidth="1"/>
    <col min="15624" max="15626" width="9.44140625" style="21" customWidth="1"/>
    <col min="15627" max="15627" width="9.109375" style="21" customWidth="1"/>
    <col min="15628" max="15628" width="9" style="21" customWidth="1"/>
    <col min="15629" max="15629" width="6.44140625" style="21" customWidth="1"/>
    <col min="15630" max="15873" width="11.5546875" style="21"/>
    <col min="15874" max="15874" width="4.44140625" style="21" customWidth="1"/>
    <col min="15875" max="15875" width="20.109375" style="21" customWidth="1"/>
    <col min="15876" max="15876" width="20.21875" style="21" customWidth="1"/>
    <col min="15877" max="15877" width="28.33203125" style="21" customWidth="1"/>
    <col min="15878" max="15878" width="7.21875" style="21" customWidth="1"/>
    <col min="15879" max="15879" width="7.44140625" style="21" customWidth="1"/>
    <col min="15880" max="15882" width="9.44140625" style="21" customWidth="1"/>
    <col min="15883" max="15883" width="9.109375" style="21" customWidth="1"/>
    <col min="15884" max="15884" width="9" style="21" customWidth="1"/>
    <col min="15885" max="15885" width="6.44140625" style="21" customWidth="1"/>
    <col min="15886" max="16129" width="11.5546875" style="21"/>
    <col min="16130" max="16130" width="4.44140625" style="21" customWidth="1"/>
    <col min="16131" max="16131" width="20.109375" style="21" customWidth="1"/>
    <col min="16132" max="16132" width="20.21875" style="21" customWidth="1"/>
    <col min="16133" max="16133" width="28.33203125" style="21" customWidth="1"/>
    <col min="16134" max="16134" width="7.21875" style="21" customWidth="1"/>
    <col min="16135" max="16135" width="7.44140625" style="21" customWidth="1"/>
    <col min="16136" max="16138" width="9.44140625" style="21" customWidth="1"/>
    <col min="16139" max="16139" width="9.109375" style="21" customWidth="1"/>
    <col min="16140" max="16140" width="9" style="21" customWidth="1"/>
    <col min="16141" max="16141" width="6.44140625" style="21" customWidth="1"/>
    <col min="16142" max="16384" width="11.5546875" style="21"/>
  </cols>
  <sheetData>
    <row r="1" spans="1:14" ht="7.5" customHeight="1" x14ac:dyDescent="0.2">
      <c r="A1" s="78"/>
      <c r="B1" s="79"/>
      <c r="C1" s="80"/>
      <c r="D1" s="80"/>
      <c r="E1" s="80"/>
      <c r="F1" s="80"/>
      <c r="G1" s="81"/>
      <c r="H1" s="81"/>
      <c r="I1" s="78"/>
    </row>
    <row r="2" spans="1:14" ht="19.5" customHeight="1" x14ac:dyDescent="0.2">
      <c r="A2" s="78"/>
      <c r="B2" s="84"/>
      <c r="C2" s="253" t="s">
        <v>0</v>
      </c>
      <c r="D2" s="254"/>
      <c r="E2" s="254"/>
      <c r="F2" s="254"/>
      <c r="G2" s="254"/>
      <c r="H2" s="254"/>
      <c r="I2" s="254"/>
      <c r="J2" s="1" t="s">
        <v>1</v>
      </c>
    </row>
    <row r="3" spans="1:14" ht="13.5" customHeight="1" x14ac:dyDescent="0.2">
      <c r="A3" s="78"/>
      <c r="B3" s="85"/>
      <c r="C3" s="291" t="s">
        <v>2</v>
      </c>
      <c r="D3" s="291"/>
      <c r="E3" s="291"/>
      <c r="F3" s="291"/>
      <c r="G3" s="291"/>
      <c r="H3" s="291"/>
      <c r="I3" s="292"/>
      <c r="J3" s="1" t="s">
        <v>138</v>
      </c>
    </row>
    <row r="4" spans="1:14" ht="12.75" customHeight="1" x14ac:dyDescent="0.2">
      <c r="A4" s="78"/>
      <c r="B4" s="86"/>
      <c r="C4" s="293"/>
      <c r="D4" s="293"/>
      <c r="E4" s="293"/>
      <c r="F4" s="293"/>
      <c r="G4" s="293"/>
      <c r="H4" s="293"/>
      <c r="I4" s="255"/>
      <c r="J4" s="1" t="s">
        <v>3</v>
      </c>
    </row>
    <row r="5" spans="1:14" x14ac:dyDescent="0.2">
      <c r="B5" s="121"/>
      <c r="C5" s="121"/>
      <c r="D5" s="121"/>
      <c r="E5" s="121"/>
      <c r="F5" s="122"/>
      <c r="G5" s="122"/>
      <c r="H5" s="122"/>
      <c r="I5" s="122"/>
      <c r="J5" s="122"/>
      <c r="K5" s="2"/>
    </row>
    <row r="6" spans="1:14" ht="16.5" customHeight="1" x14ac:dyDescent="0.2">
      <c r="B6" s="3" t="s">
        <v>4</v>
      </c>
      <c r="C6" s="294" t="str">
        <f>'MAPA RIESGOS'!D6</f>
        <v>GESTION DE CONTROL INTERNO</v>
      </c>
      <c r="D6" s="295"/>
      <c r="E6" s="295"/>
      <c r="F6" s="296"/>
      <c r="G6" s="4" t="s">
        <v>5</v>
      </c>
      <c r="H6" s="4"/>
      <c r="I6" s="5">
        <f>'MAPA RIESGOS'!H6</f>
        <v>2020</v>
      </c>
      <c r="J6" s="122"/>
      <c r="K6" s="2"/>
    </row>
    <row r="7" spans="1:14" ht="9.75" customHeight="1" x14ac:dyDescent="0.2">
      <c r="B7" s="6"/>
      <c r="C7" s="87"/>
      <c r="D7" s="82"/>
      <c r="E7" s="82"/>
      <c r="F7" s="7"/>
      <c r="G7" s="87"/>
      <c r="H7" s="87"/>
      <c r="I7" s="87"/>
      <c r="J7" s="122"/>
      <c r="K7" s="2"/>
    </row>
    <row r="8" spans="1:14" ht="16.5" customHeight="1" x14ac:dyDescent="0.2">
      <c r="B8" s="8" t="s">
        <v>6</v>
      </c>
      <c r="C8" s="294" t="str">
        <f>'MAPA RIESGOS'!D8</f>
        <v>OFICINA DE CONTROL INTERNO</v>
      </c>
      <c r="D8" s="295"/>
      <c r="E8" s="295"/>
      <c r="F8" s="296"/>
      <c r="G8" s="87"/>
      <c r="H8" s="87"/>
      <c r="I8" s="87"/>
      <c r="J8" s="122"/>
      <c r="K8" s="2"/>
    </row>
    <row r="9" spans="1:14" ht="14.25" customHeight="1" x14ac:dyDescent="0.2">
      <c r="C9" s="9"/>
    </row>
    <row r="10" spans="1:14" ht="15.75" customHeight="1" x14ac:dyDescent="0.2">
      <c r="B10" s="267" t="s">
        <v>7</v>
      </c>
      <c r="C10" s="267" t="s">
        <v>8</v>
      </c>
      <c r="D10" s="267" t="s">
        <v>9</v>
      </c>
      <c r="E10" s="267" t="s">
        <v>130</v>
      </c>
      <c r="F10" s="297" t="s">
        <v>10</v>
      </c>
      <c r="G10" s="298"/>
      <c r="H10" s="298"/>
      <c r="I10" s="298"/>
      <c r="J10" s="298"/>
      <c r="K10" s="298"/>
      <c r="L10" s="299"/>
      <c r="M10" s="300" t="s">
        <v>123</v>
      </c>
    </row>
    <row r="11" spans="1:14" ht="90" customHeight="1" x14ac:dyDescent="0.2">
      <c r="B11" s="269"/>
      <c r="C11" s="269"/>
      <c r="D11" s="269"/>
      <c r="E11" s="269"/>
      <c r="F11" s="162" t="s">
        <v>116</v>
      </c>
      <c r="G11" s="162" t="s">
        <v>140</v>
      </c>
      <c r="H11" s="162" t="s">
        <v>139</v>
      </c>
      <c r="I11" s="162" t="s">
        <v>120</v>
      </c>
      <c r="J11" s="162" t="s">
        <v>121</v>
      </c>
      <c r="K11" s="162" t="s">
        <v>134</v>
      </c>
      <c r="L11" s="162" t="s">
        <v>135</v>
      </c>
      <c r="M11" s="300"/>
    </row>
    <row r="12" spans="1:14" ht="21" customHeight="1" x14ac:dyDescent="0.2">
      <c r="B12" s="221" t="str">
        <f>'MAPA RIESGOS'!B14:E14</f>
        <v>Subproceso 1: N.A.</v>
      </c>
      <c r="C12" s="221"/>
      <c r="D12" s="221"/>
      <c r="E12" s="221"/>
      <c r="F12" s="221"/>
      <c r="G12" s="123"/>
      <c r="H12" s="14"/>
      <c r="I12" s="14"/>
      <c r="J12" s="14"/>
      <c r="K12" s="14"/>
      <c r="L12" s="14"/>
      <c r="M12" s="14"/>
    </row>
    <row r="13" spans="1:14" ht="93" customHeight="1" x14ac:dyDescent="0.2">
      <c r="B13" s="290" t="str">
        <f>'MAPA RIESGOS'!C19</f>
        <v>1. Retroceso o estancamiento de la gestion de la entidad reflejado en la medicion del Indice de desempeño insitucional IDI del DAFP.</v>
      </c>
      <c r="C13" s="10" t="str">
        <f>'MAPA RIESGOS'!B19</f>
        <v>1. Falta de compromiso e interes de los Directivos y servidores publicos en general, en participar de forma estable y continua en las capacitaciones y labores que requiere la implementacion del SIG.</v>
      </c>
      <c r="D13" s="273" t="s">
        <v>203</v>
      </c>
      <c r="E13" s="276" t="s">
        <v>133</v>
      </c>
      <c r="F13" s="283">
        <v>0</v>
      </c>
      <c r="G13" s="283">
        <v>20</v>
      </c>
      <c r="H13" s="273" t="s">
        <v>190</v>
      </c>
      <c r="I13" s="283">
        <v>10</v>
      </c>
      <c r="J13" s="283">
        <v>0</v>
      </c>
      <c r="K13" s="283">
        <v>0</v>
      </c>
      <c r="L13" s="283">
        <v>0</v>
      </c>
      <c r="M13" s="267">
        <f>SUM(F13:L13)</f>
        <v>30</v>
      </c>
    </row>
    <row r="14" spans="1:14" ht="91.5" customHeight="1" x14ac:dyDescent="0.2">
      <c r="B14" s="274"/>
      <c r="C14" s="10" t="str">
        <f>'MAPA RIESGOS'!B20</f>
        <v>2. Negligencia de algunos funcionarios en la implementacion de elementos de control requeridos para la institucionalidad y operación del SIG.</v>
      </c>
      <c r="D14" s="274"/>
      <c r="E14" s="277"/>
      <c r="F14" s="284"/>
      <c r="G14" s="284"/>
      <c r="H14" s="274"/>
      <c r="I14" s="284"/>
      <c r="J14" s="284"/>
      <c r="K14" s="284"/>
      <c r="L14" s="284"/>
      <c r="M14" s="268"/>
    </row>
    <row r="15" spans="1:14" ht="59.25" customHeight="1" x14ac:dyDescent="0.2">
      <c r="B15" s="275"/>
      <c r="C15" s="10" t="str">
        <f>'MAPA RIESGOS'!B21</f>
        <v>3.</v>
      </c>
      <c r="D15" s="275"/>
      <c r="E15" s="278"/>
      <c r="F15" s="285"/>
      <c r="G15" s="285"/>
      <c r="H15" s="275"/>
      <c r="I15" s="285"/>
      <c r="J15" s="285"/>
      <c r="K15" s="285"/>
      <c r="L15" s="285"/>
      <c r="M15" s="269"/>
      <c r="N15" s="11"/>
    </row>
    <row r="16" spans="1:14" ht="24.95" customHeight="1" x14ac:dyDescent="0.2">
      <c r="B16" s="290" t="str">
        <f>'MAPA RIESGOS'!C22</f>
        <v>2. Materializacion de riesgos en los procesos.</v>
      </c>
      <c r="C16" s="10" t="str">
        <f>'MAPA RIESGOS'!B22</f>
        <v>1. Deficiente identificacion de riesgos en los procesos</v>
      </c>
      <c r="D16" s="273" t="s">
        <v>201</v>
      </c>
      <c r="E16" s="276" t="s">
        <v>132</v>
      </c>
      <c r="F16" s="283">
        <v>0</v>
      </c>
      <c r="G16" s="283">
        <v>20</v>
      </c>
      <c r="H16" s="273" t="s">
        <v>180</v>
      </c>
      <c r="I16" s="283">
        <v>10</v>
      </c>
      <c r="J16" s="283">
        <v>10</v>
      </c>
      <c r="K16" s="283">
        <v>15</v>
      </c>
      <c r="L16" s="283">
        <v>0</v>
      </c>
      <c r="M16" s="267">
        <f>SUM(F16:L16)</f>
        <v>55</v>
      </c>
      <c r="N16" s="11"/>
    </row>
    <row r="17" spans="2:14" ht="24.95" customHeight="1" x14ac:dyDescent="0.2">
      <c r="B17" s="274"/>
      <c r="C17" s="10" t="str">
        <f>'MAPA RIESGOS'!B23</f>
        <v xml:space="preserve">2. Inexistencia o debilidades en las acciones de control </v>
      </c>
      <c r="D17" s="274"/>
      <c r="E17" s="277"/>
      <c r="F17" s="284"/>
      <c r="G17" s="284"/>
      <c r="H17" s="274"/>
      <c r="I17" s="284"/>
      <c r="J17" s="284"/>
      <c r="K17" s="284"/>
      <c r="L17" s="284"/>
      <c r="M17" s="268"/>
      <c r="N17" s="11"/>
    </row>
    <row r="18" spans="2:14" ht="41.25" customHeight="1" x14ac:dyDescent="0.2">
      <c r="B18" s="275"/>
      <c r="C18" s="10" t="str">
        <f>'MAPA RIESGOS'!B24</f>
        <v xml:space="preserve">3. </v>
      </c>
      <c r="D18" s="275"/>
      <c r="E18" s="278"/>
      <c r="F18" s="285"/>
      <c r="G18" s="285"/>
      <c r="H18" s="275"/>
      <c r="I18" s="285"/>
      <c r="J18" s="285"/>
      <c r="K18" s="285"/>
      <c r="L18" s="285"/>
      <c r="M18" s="269"/>
      <c r="N18" s="11"/>
    </row>
    <row r="19" spans="2:14" ht="24.95" customHeight="1" x14ac:dyDescent="0.2">
      <c r="B19" s="221" t="str">
        <f>'MAPA RIESGOS'!B25:E25</f>
        <v>Subproceso 2: N.A.</v>
      </c>
      <c r="C19" s="221"/>
      <c r="D19" s="221"/>
      <c r="E19" s="221"/>
      <c r="F19" s="221"/>
      <c r="G19" s="12"/>
      <c r="H19" s="13"/>
      <c r="I19" s="13"/>
      <c r="J19" s="13"/>
      <c r="K19" s="13"/>
      <c r="L19" s="13"/>
      <c r="M19" s="14"/>
      <c r="N19" s="11"/>
    </row>
    <row r="20" spans="2:14" ht="24.95" customHeight="1" x14ac:dyDescent="0.2">
      <c r="B20" s="290" t="str">
        <f>'MAPA RIESGOS'!C29</f>
        <v>3. Incumplimiento, presentacion parcial o extemporanea de respuesta a requerimientos e informes solicitados por la OCI y los organismos de control y regulacion.</v>
      </c>
      <c r="C20" s="10" t="str">
        <f>'MAPA RIESGOS'!B29</f>
        <v xml:space="preserve">1.Supervision debil o insuficiente de las tareas encomendadas a los funcionarios y contratistas </v>
      </c>
      <c r="D20" s="273" t="s">
        <v>205</v>
      </c>
      <c r="E20" s="276" t="s">
        <v>132</v>
      </c>
      <c r="F20" s="283">
        <v>0</v>
      </c>
      <c r="G20" s="283">
        <v>20</v>
      </c>
      <c r="H20" s="273" t="s">
        <v>179</v>
      </c>
      <c r="I20" s="283">
        <v>10</v>
      </c>
      <c r="J20" s="283">
        <v>10</v>
      </c>
      <c r="K20" s="283">
        <v>15</v>
      </c>
      <c r="L20" s="283">
        <v>30</v>
      </c>
      <c r="M20" s="267">
        <f>SUM(F20:L20)</f>
        <v>85</v>
      </c>
      <c r="N20" s="11"/>
    </row>
    <row r="21" spans="2:14" ht="24.95" customHeight="1" x14ac:dyDescent="0.2">
      <c r="B21" s="274"/>
      <c r="C21" s="10" t="str">
        <f>'MAPA RIESGOS'!B30</f>
        <v xml:space="preserve">2. Deficiente revision y atencion de las p.q.r. </v>
      </c>
      <c r="D21" s="274"/>
      <c r="E21" s="277"/>
      <c r="F21" s="284"/>
      <c r="G21" s="284"/>
      <c r="H21" s="274"/>
      <c r="I21" s="284"/>
      <c r="J21" s="284"/>
      <c r="K21" s="284"/>
      <c r="L21" s="284"/>
      <c r="M21" s="268"/>
      <c r="N21" s="11"/>
    </row>
    <row r="22" spans="2:14" ht="24.95" customHeight="1" x14ac:dyDescent="0.2">
      <c r="B22" s="275"/>
      <c r="C22" s="10" t="str">
        <f>'MAPA RIESGOS'!B31</f>
        <v>3.</v>
      </c>
      <c r="D22" s="275"/>
      <c r="E22" s="278"/>
      <c r="F22" s="285"/>
      <c r="G22" s="285"/>
      <c r="H22" s="275"/>
      <c r="I22" s="285"/>
      <c r="J22" s="285"/>
      <c r="K22" s="285"/>
      <c r="L22" s="285"/>
      <c r="M22" s="269"/>
      <c r="N22" s="11"/>
    </row>
    <row r="23" spans="2:14" ht="24.95" customHeight="1" x14ac:dyDescent="0.2">
      <c r="B23" s="290" t="str">
        <f>'MAPA RIESGOS'!C32</f>
        <v>4. Extemporaneidad en la presentacion de los informes de auditoria por culminarse al final de la vigencia o al iniciar la siguiente.</v>
      </c>
      <c r="C23" s="10" t="str">
        <f>'MAPA RIESGOS'!B32</f>
        <v xml:space="preserve">1. Deficiente supervision y seguimiento al programa de auditorias </v>
      </c>
      <c r="D23" s="273" t="s">
        <v>206</v>
      </c>
      <c r="E23" s="276" t="s">
        <v>132</v>
      </c>
      <c r="F23" s="283">
        <v>0</v>
      </c>
      <c r="G23" s="283">
        <v>20</v>
      </c>
      <c r="H23" s="273" t="s">
        <v>185</v>
      </c>
      <c r="I23" s="283">
        <v>10</v>
      </c>
      <c r="J23" s="283">
        <v>0</v>
      </c>
      <c r="K23" s="283">
        <v>0</v>
      </c>
      <c r="L23" s="283">
        <v>0</v>
      </c>
      <c r="M23" s="267">
        <f>SUM(F23:L23)</f>
        <v>30</v>
      </c>
    </row>
    <row r="24" spans="2:14" ht="24.95" customHeight="1" x14ac:dyDescent="0.2">
      <c r="B24" s="274"/>
      <c r="C24" s="10" t="str">
        <f>'MAPA RIESGOS'!B33</f>
        <v>2. Condescendencia en la autorizacion de actas de pago al personal de apoyo en auditorias.</v>
      </c>
      <c r="D24" s="274"/>
      <c r="E24" s="277"/>
      <c r="F24" s="284"/>
      <c r="G24" s="284"/>
      <c r="H24" s="274"/>
      <c r="I24" s="284"/>
      <c r="J24" s="284"/>
      <c r="K24" s="284"/>
      <c r="L24" s="284"/>
      <c r="M24" s="268"/>
    </row>
    <row r="25" spans="2:14" ht="24.95" customHeight="1" x14ac:dyDescent="0.2">
      <c r="B25" s="275"/>
      <c r="C25" s="10" t="str">
        <f>'MAPA RIESGOS'!B34</f>
        <v>3.</v>
      </c>
      <c r="D25" s="275"/>
      <c r="E25" s="278"/>
      <c r="F25" s="285"/>
      <c r="G25" s="285"/>
      <c r="H25" s="275"/>
      <c r="I25" s="285"/>
      <c r="J25" s="285"/>
      <c r="K25" s="285"/>
      <c r="L25" s="285"/>
      <c r="M25" s="269"/>
    </row>
    <row r="26" spans="2:14" ht="24.95" customHeight="1" x14ac:dyDescent="0.2">
      <c r="B26" s="232" t="str">
        <f>'MAPA RIESGOS'!B35:E35</f>
        <v>Subproceso 3: N.A.</v>
      </c>
      <c r="C26" s="222"/>
      <c r="D26" s="222"/>
      <c r="E26" s="222"/>
      <c r="F26" s="223"/>
      <c r="G26" s="12"/>
      <c r="H26" s="13"/>
      <c r="I26" s="13"/>
      <c r="J26" s="13"/>
      <c r="K26" s="13"/>
      <c r="L26" s="13"/>
      <c r="M26" s="14"/>
    </row>
    <row r="27" spans="2:14" ht="85.5" customHeight="1" x14ac:dyDescent="0.2">
      <c r="B27" s="290" t="str">
        <f>'MAPA RIESGOS'!C39</f>
        <v>5. Omision y falta de oportunidad en la detección de hallazgos.</v>
      </c>
      <c r="C27" s="10" t="str">
        <f>'MAPA RIESGOS'!B39</f>
        <v>1. Deficiencias en el perfil y experiencia en auditoria y en el conocimiento y manejo de lo público, de las personas contratadas para el equipo auditor de la OCI.</v>
      </c>
      <c r="D27" s="273" t="s">
        <v>204</v>
      </c>
      <c r="E27" s="276" t="s">
        <v>132</v>
      </c>
      <c r="F27" s="283">
        <v>0</v>
      </c>
      <c r="G27" s="283">
        <v>20</v>
      </c>
      <c r="H27" s="273" t="s">
        <v>186</v>
      </c>
      <c r="I27" s="283">
        <v>10</v>
      </c>
      <c r="J27" s="283">
        <v>10</v>
      </c>
      <c r="K27" s="283">
        <v>15</v>
      </c>
      <c r="L27" s="283">
        <v>0</v>
      </c>
      <c r="M27" s="267">
        <f>SUM(F27:L27)</f>
        <v>55</v>
      </c>
    </row>
    <row r="28" spans="2:14" ht="50.25" customHeight="1" x14ac:dyDescent="0.2">
      <c r="B28" s="274"/>
      <c r="C28" s="10" t="str">
        <f>'MAPA RIESGOS'!B40</f>
        <v>2. Carencia de capacitacion y actualizacion en la formacion de los auditores internos</v>
      </c>
      <c r="D28" s="274"/>
      <c r="E28" s="277"/>
      <c r="F28" s="284"/>
      <c r="G28" s="284"/>
      <c r="H28" s="274"/>
      <c r="I28" s="284"/>
      <c r="J28" s="284"/>
      <c r="K28" s="284"/>
      <c r="L28" s="284"/>
      <c r="M28" s="268"/>
    </row>
    <row r="29" spans="2:14" ht="49.5" customHeight="1" x14ac:dyDescent="0.2">
      <c r="B29" s="275"/>
      <c r="C29" s="10" t="str">
        <f>'MAPA RIESGOS'!B41</f>
        <v>3. No inclusión en el Programa de auditorias de aquellos Procesos con riesgos criticos y con debilidades en los controles.</v>
      </c>
      <c r="D29" s="275"/>
      <c r="E29" s="278"/>
      <c r="F29" s="285"/>
      <c r="G29" s="285"/>
      <c r="H29" s="275"/>
      <c r="I29" s="285"/>
      <c r="J29" s="285"/>
      <c r="K29" s="285"/>
      <c r="L29" s="285"/>
      <c r="M29" s="269"/>
    </row>
    <row r="30" spans="2:14" ht="24.95" customHeight="1" x14ac:dyDescent="0.2">
      <c r="B30" s="290" t="str">
        <f>'MAPA RIESGOS'!C42</f>
        <v>6. Incumplimiento en la implementacion de las acciones correctivas y metas definidas en los Planes de mejoramiento vigentes.</v>
      </c>
      <c r="C30" s="10" t="str">
        <f>'MAPA RIESGOS'!B42</f>
        <v>1. Falta de revision y seguimiento constante de las acciones correctivas y metas a cargo de cada u.a. registradas en los Planes de mejoramiento.</v>
      </c>
      <c r="D30" s="273" t="s">
        <v>202</v>
      </c>
      <c r="E30" s="276" t="s">
        <v>132</v>
      </c>
      <c r="F30" s="283">
        <v>0</v>
      </c>
      <c r="G30" s="283">
        <v>20</v>
      </c>
      <c r="H30" s="273" t="s">
        <v>189</v>
      </c>
      <c r="I30" s="283">
        <v>10</v>
      </c>
      <c r="J30" s="283">
        <v>10</v>
      </c>
      <c r="K30" s="283">
        <v>15</v>
      </c>
      <c r="L30" s="283">
        <v>0</v>
      </c>
      <c r="M30" s="267">
        <f>SUM(F30:L30)</f>
        <v>55</v>
      </c>
    </row>
    <row r="31" spans="2:14" ht="24.95" customHeight="1" x14ac:dyDescent="0.2">
      <c r="B31" s="274"/>
      <c r="C31" s="10" t="str">
        <f>'MAPA RIESGOS'!B43</f>
        <v>2. Delegacion inadecuada para la proyeccion de los PDEM.</v>
      </c>
      <c r="D31" s="274"/>
      <c r="E31" s="277"/>
      <c r="F31" s="284"/>
      <c r="G31" s="284"/>
      <c r="H31" s="274"/>
      <c r="I31" s="284"/>
      <c r="J31" s="284"/>
      <c r="K31" s="284"/>
      <c r="L31" s="284"/>
      <c r="M31" s="268"/>
    </row>
    <row r="32" spans="2:14" ht="24.95" customHeight="1" x14ac:dyDescent="0.2">
      <c r="B32" s="275"/>
      <c r="C32" s="10" t="str">
        <f>'MAPA RIESGOS'!B44</f>
        <v>3. Falta de pertinencia del hallazgo con la accion correctiva presentada.</v>
      </c>
      <c r="D32" s="275"/>
      <c r="E32" s="278"/>
      <c r="F32" s="285"/>
      <c r="G32" s="285"/>
      <c r="H32" s="275"/>
      <c r="I32" s="285"/>
      <c r="J32" s="285"/>
      <c r="K32" s="285"/>
      <c r="L32" s="285"/>
      <c r="M32" s="269"/>
    </row>
    <row r="33" spans="2:13" ht="24.95" customHeight="1" x14ac:dyDescent="0.2">
      <c r="B33" s="221" t="str">
        <f>'MAPA RIESGOS'!B45:E45</f>
        <v xml:space="preserve">Subproceso 4: </v>
      </c>
      <c r="C33" s="221"/>
      <c r="D33" s="221"/>
      <c r="E33" s="221"/>
      <c r="F33" s="221"/>
      <c r="G33" s="12"/>
      <c r="H33" s="13"/>
      <c r="I33" s="13"/>
      <c r="J33" s="13"/>
      <c r="K33" s="13"/>
      <c r="L33" s="13"/>
      <c r="M33" s="14"/>
    </row>
    <row r="34" spans="2:13" ht="24.95" customHeight="1" x14ac:dyDescent="0.2">
      <c r="B34" s="270" t="str">
        <f>'MAPA RIESGOS'!C49</f>
        <v xml:space="preserve">7. </v>
      </c>
      <c r="C34" s="10" t="str">
        <f>'MAPA RIESGOS'!B49</f>
        <v>1.</v>
      </c>
      <c r="D34" s="273"/>
      <c r="E34" s="287"/>
      <c r="F34" s="283"/>
      <c r="G34" s="283"/>
      <c r="H34" s="273"/>
      <c r="I34" s="283"/>
      <c r="J34" s="283"/>
      <c r="K34" s="283"/>
      <c r="L34" s="283"/>
      <c r="M34" s="267">
        <f>SUM(F34:L34)</f>
        <v>0</v>
      </c>
    </row>
    <row r="35" spans="2:13" ht="24.95" customHeight="1" x14ac:dyDescent="0.2">
      <c r="B35" s="271"/>
      <c r="C35" s="10" t="str">
        <f>'MAPA RIESGOS'!B50</f>
        <v xml:space="preserve">2. </v>
      </c>
      <c r="D35" s="274"/>
      <c r="E35" s="288"/>
      <c r="F35" s="284"/>
      <c r="G35" s="284"/>
      <c r="H35" s="274"/>
      <c r="I35" s="284"/>
      <c r="J35" s="284"/>
      <c r="K35" s="284"/>
      <c r="L35" s="284"/>
      <c r="M35" s="268"/>
    </row>
    <row r="36" spans="2:13" ht="24.95" customHeight="1" x14ac:dyDescent="0.2">
      <c r="B36" s="272"/>
      <c r="C36" s="10" t="str">
        <f>'MAPA RIESGOS'!B51</f>
        <v>3.</v>
      </c>
      <c r="D36" s="275"/>
      <c r="E36" s="289"/>
      <c r="F36" s="285"/>
      <c r="G36" s="285"/>
      <c r="H36" s="275"/>
      <c r="I36" s="285"/>
      <c r="J36" s="285"/>
      <c r="K36" s="285"/>
      <c r="L36" s="285"/>
      <c r="M36" s="269"/>
    </row>
    <row r="37" spans="2:13" ht="24.95" customHeight="1" x14ac:dyDescent="0.2">
      <c r="B37" s="270" t="str">
        <f>'MAPA RIESGOS'!C52</f>
        <v>8.</v>
      </c>
      <c r="C37" s="10" t="str">
        <f>'MAPA RIESGOS'!B52</f>
        <v>1.</v>
      </c>
      <c r="D37" s="273"/>
      <c r="E37" s="287"/>
      <c r="F37" s="286"/>
      <c r="G37" s="286"/>
      <c r="H37" s="273"/>
      <c r="I37" s="286"/>
      <c r="J37" s="286"/>
      <c r="K37" s="286"/>
      <c r="L37" s="286"/>
      <c r="M37" s="267">
        <f>SUM(F37:L37)</f>
        <v>0</v>
      </c>
    </row>
    <row r="38" spans="2:13" ht="24.95" customHeight="1" x14ac:dyDescent="0.2">
      <c r="B38" s="271"/>
      <c r="C38" s="10" t="str">
        <f>'MAPA RIESGOS'!B53</f>
        <v xml:space="preserve">2. </v>
      </c>
      <c r="D38" s="274"/>
      <c r="E38" s="288"/>
      <c r="F38" s="286"/>
      <c r="G38" s="286"/>
      <c r="H38" s="274"/>
      <c r="I38" s="286"/>
      <c r="J38" s="286"/>
      <c r="K38" s="286"/>
      <c r="L38" s="286"/>
      <c r="M38" s="268"/>
    </row>
    <row r="39" spans="2:13" ht="24.95" customHeight="1" x14ac:dyDescent="0.2">
      <c r="B39" s="272"/>
      <c r="C39" s="10" t="str">
        <f>'MAPA RIESGOS'!B54</f>
        <v>3.</v>
      </c>
      <c r="D39" s="275"/>
      <c r="E39" s="289"/>
      <c r="F39" s="286"/>
      <c r="G39" s="286"/>
      <c r="H39" s="275"/>
      <c r="I39" s="286"/>
      <c r="J39" s="286"/>
      <c r="K39" s="286"/>
      <c r="L39" s="286"/>
      <c r="M39" s="269"/>
    </row>
    <row r="40" spans="2:13" ht="24.95" customHeight="1" x14ac:dyDescent="0.2">
      <c r="B40" s="221" t="str">
        <f>'MAPA RIESGOS'!B55:E55</f>
        <v xml:space="preserve">Subproceso 5: </v>
      </c>
      <c r="C40" s="221"/>
      <c r="D40" s="221"/>
      <c r="E40" s="221"/>
      <c r="F40" s="221"/>
      <c r="G40" s="12"/>
      <c r="H40" s="13"/>
      <c r="I40" s="13"/>
      <c r="J40" s="13"/>
      <c r="K40" s="13"/>
      <c r="L40" s="13"/>
      <c r="M40" s="14"/>
    </row>
    <row r="41" spans="2:13" ht="24.95" customHeight="1" x14ac:dyDescent="0.2">
      <c r="B41" s="270" t="str">
        <f>'MAPA RIESGOS'!C59</f>
        <v xml:space="preserve">9. </v>
      </c>
      <c r="C41" s="10" t="str">
        <f>'MAPA RIESGOS'!B59</f>
        <v>1.</v>
      </c>
      <c r="D41" s="273"/>
      <c r="E41" s="287"/>
      <c r="F41" s="283"/>
      <c r="G41" s="283"/>
      <c r="H41" s="273"/>
      <c r="I41" s="283"/>
      <c r="J41" s="283"/>
      <c r="K41" s="283"/>
      <c r="L41" s="283"/>
      <c r="M41" s="267">
        <f>SUM(F41:L41)</f>
        <v>0</v>
      </c>
    </row>
    <row r="42" spans="2:13" ht="24.95" customHeight="1" x14ac:dyDescent="0.2">
      <c r="B42" s="271"/>
      <c r="C42" s="10" t="str">
        <f>'MAPA RIESGOS'!B60</f>
        <v xml:space="preserve">2. </v>
      </c>
      <c r="D42" s="274"/>
      <c r="E42" s="288"/>
      <c r="F42" s="284"/>
      <c r="G42" s="284"/>
      <c r="H42" s="274"/>
      <c r="I42" s="284"/>
      <c r="J42" s="284"/>
      <c r="K42" s="284"/>
      <c r="L42" s="284"/>
      <c r="M42" s="268"/>
    </row>
    <row r="43" spans="2:13" ht="24.95" customHeight="1" x14ac:dyDescent="0.2">
      <c r="B43" s="272"/>
      <c r="C43" s="10" t="str">
        <f>'MAPA RIESGOS'!B61</f>
        <v>3.</v>
      </c>
      <c r="D43" s="275"/>
      <c r="E43" s="289"/>
      <c r="F43" s="285"/>
      <c r="G43" s="285"/>
      <c r="H43" s="275"/>
      <c r="I43" s="285"/>
      <c r="J43" s="285"/>
      <c r="K43" s="285"/>
      <c r="L43" s="285"/>
      <c r="M43" s="269"/>
    </row>
    <row r="44" spans="2:13" ht="24.95" customHeight="1" x14ac:dyDescent="0.2">
      <c r="B44" s="270" t="str">
        <f>'MAPA RIESGOS'!C62</f>
        <v>10.</v>
      </c>
      <c r="C44" s="10" t="str">
        <f>'MAPA RIESGOS'!B62</f>
        <v>1.</v>
      </c>
      <c r="D44" s="273"/>
      <c r="E44" s="287"/>
      <c r="F44" s="286"/>
      <c r="G44" s="286"/>
      <c r="H44" s="273"/>
      <c r="I44" s="286"/>
      <c r="J44" s="286"/>
      <c r="K44" s="286"/>
      <c r="L44" s="286"/>
      <c r="M44" s="267">
        <f>SUM(F44:L44)</f>
        <v>0</v>
      </c>
    </row>
    <row r="45" spans="2:13" ht="24.95" customHeight="1" x14ac:dyDescent="0.2">
      <c r="B45" s="271"/>
      <c r="C45" s="10" t="str">
        <f>'MAPA RIESGOS'!B63</f>
        <v xml:space="preserve">2. </v>
      </c>
      <c r="D45" s="274"/>
      <c r="E45" s="288"/>
      <c r="F45" s="286"/>
      <c r="G45" s="286"/>
      <c r="H45" s="274"/>
      <c r="I45" s="286"/>
      <c r="J45" s="286"/>
      <c r="K45" s="286"/>
      <c r="L45" s="286"/>
      <c r="M45" s="268"/>
    </row>
    <row r="46" spans="2:13" ht="24.95" customHeight="1" x14ac:dyDescent="0.2">
      <c r="B46" s="272"/>
      <c r="C46" s="10" t="str">
        <f>'MAPA RIESGOS'!B64</f>
        <v>3.</v>
      </c>
      <c r="D46" s="275"/>
      <c r="E46" s="289"/>
      <c r="F46" s="286"/>
      <c r="G46" s="286"/>
      <c r="H46" s="275"/>
      <c r="I46" s="286"/>
      <c r="J46" s="286"/>
      <c r="K46" s="286"/>
      <c r="L46" s="286"/>
      <c r="M46" s="269"/>
    </row>
    <row r="47" spans="2:13" ht="24.95" customHeight="1" x14ac:dyDescent="0.2">
      <c r="B47" s="221" t="str">
        <f>'MAPA RIESGOS'!B65:E65</f>
        <v xml:space="preserve">Subproceso 6: </v>
      </c>
      <c r="C47" s="221"/>
      <c r="D47" s="221"/>
      <c r="E47" s="221"/>
      <c r="F47" s="221"/>
      <c r="G47" s="12"/>
      <c r="H47" s="13"/>
      <c r="I47" s="13"/>
      <c r="J47" s="13"/>
      <c r="K47" s="13"/>
      <c r="L47" s="13"/>
      <c r="M47" s="14"/>
    </row>
    <row r="48" spans="2:13" ht="24.95" customHeight="1" x14ac:dyDescent="0.2">
      <c r="B48" s="270" t="str">
        <f>'MAPA RIESGOS'!C69</f>
        <v xml:space="preserve">11. </v>
      </c>
      <c r="C48" s="10" t="str">
        <f>'MAPA RIESGOS'!B69</f>
        <v>1.</v>
      </c>
      <c r="D48" s="273"/>
      <c r="E48" s="287"/>
      <c r="F48" s="283"/>
      <c r="G48" s="283"/>
      <c r="H48" s="273"/>
      <c r="I48" s="283"/>
      <c r="J48" s="283"/>
      <c r="K48" s="283"/>
      <c r="L48" s="283"/>
      <c r="M48" s="267">
        <f>SUM(F48:L48)</f>
        <v>0</v>
      </c>
    </row>
    <row r="49" spans="2:17" ht="24.95" customHeight="1" x14ac:dyDescent="0.2">
      <c r="B49" s="271"/>
      <c r="C49" s="10" t="str">
        <f>'MAPA RIESGOS'!B70</f>
        <v xml:space="preserve">2. </v>
      </c>
      <c r="D49" s="274"/>
      <c r="E49" s="288"/>
      <c r="F49" s="284"/>
      <c r="G49" s="284"/>
      <c r="H49" s="274"/>
      <c r="I49" s="284"/>
      <c r="J49" s="284"/>
      <c r="K49" s="284"/>
      <c r="L49" s="284"/>
      <c r="M49" s="268"/>
    </row>
    <row r="50" spans="2:17" ht="24.95" customHeight="1" x14ac:dyDescent="0.2">
      <c r="B50" s="272"/>
      <c r="C50" s="10" t="str">
        <f>'MAPA RIESGOS'!B71</f>
        <v>3.</v>
      </c>
      <c r="D50" s="275"/>
      <c r="E50" s="289"/>
      <c r="F50" s="285"/>
      <c r="G50" s="285"/>
      <c r="H50" s="275"/>
      <c r="I50" s="285"/>
      <c r="J50" s="285"/>
      <c r="K50" s="285"/>
      <c r="L50" s="285"/>
      <c r="M50" s="269"/>
    </row>
    <row r="51" spans="2:17" ht="24.95" customHeight="1" x14ac:dyDescent="0.2">
      <c r="B51" s="270" t="str">
        <f>'MAPA RIESGOS'!C72</f>
        <v>12.</v>
      </c>
      <c r="C51" s="10" t="str">
        <f>'MAPA RIESGOS'!B72</f>
        <v>1.</v>
      </c>
      <c r="D51" s="273"/>
      <c r="E51" s="287"/>
      <c r="F51" s="286"/>
      <c r="G51" s="286"/>
      <c r="H51" s="273"/>
      <c r="I51" s="286"/>
      <c r="J51" s="286"/>
      <c r="K51" s="286"/>
      <c r="L51" s="286"/>
      <c r="M51" s="267">
        <f>SUM(F51:L51)</f>
        <v>0</v>
      </c>
    </row>
    <row r="52" spans="2:17" ht="24.95" customHeight="1" x14ac:dyDescent="0.2">
      <c r="B52" s="271"/>
      <c r="C52" s="10" t="str">
        <f>'MAPA RIESGOS'!B73</f>
        <v xml:space="preserve">2. </v>
      </c>
      <c r="D52" s="274"/>
      <c r="E52" s="288"/>
      <c r="F52" s="286"/>
      <c r="G52" s="286"/>
      <c r="H52" s="274"/>
      <c r="I52" s="286"/>
      <c r="J52" s="286"/>
      <c r="K52" s="286"/>
      <c r="L52" s="286"/>
      <c r="M52" s="268"/>
    </row>
    <row r="53" spans="2:17" ht="24.95" customHeight="1" x14ac:dyDescent="0.2">
      <c r="B53" s="272"/>
      <c r="C53" s="10" t="str">
        <f>'MAPA RIESGOS'!B74</f>
        <v>3.</v>
      </c>
      <c r="D53" s="275"/>
      <c r="E53" s="289"/>
      <c r="F53" s="286"/>
      <c r="G53" s="286"/>
      <c r="H53" s="275"/>
      <c r="I53" s="286"/>
      <c r="J53" s="286"/>
      <c r="K53" s="286"/>
      <c r="L53" s="286"/>
      <c r="M53" s="269"/>
    </row>
    <row r="54" spans="2:17" x14ac:dyDescent="0.2">
      <c r="G54" s="15"/>
      <c r="H54" s="15"/>
      <c r="I54" s="15"/>
      <c r="J54" s="15"/>
      <c r="K54" s="15"/>
    </row>
    <row r="55" spans="2:17" ht="15.75" x14ac:dyDescent="0.25">
      <c r="C55" s="129" t="s">
        <v>11</v>
      </c>
      <c r="D55" s="127" t="str">
        <f>CONCATENATE(COUNTA(D13:D53)," ","acciones de control")</f>
        <v>6 acciones de control</v>
      </c>
      <c r="E55" s="127"/>
      <c r="F55" s="124"/>
      <c r="K55" s="15"/>
      <c r="L55" s="130" t="s">
        <v>122</v>
      </c>
      <c r="M55" s="164">
        <f>AVERAGEIF(M13:M51,"&lt;&gt;0")</f>
        <v>51.666666666666664</v>
      </c>
    </row>
    <row r="56" spans="2:17" ht="31.5" customHeight="1" x14ac:dyDescent="0.2">
      <c r="K56" s="15"/>
    </row>
    <row r="57" spans="2:17" ht="31.5" customHeight="1" x14ac:dyDescent="0.2">
      <c r="C57" s="16" t="s">
        <v>12</v>
      </c>
      <c r="D57" s="16" t="s">
        <v>13</v>
      </c>
      <c r="E57" s="16" t="s">
        <v>14</v>
      </c>
      <c r="F57" s="16" t="s">
        <v>15</v>
      </c>
      <c r="G57" s="131" t="s">
        <v>131</v>
      </c>
      <c r="H57" s="158" t="s">
        <v>136</v>
      </c>
      <c r="J57" s="301" t="s">
        <v>208</v>
      </c>
      <c r="K57" s="302"/>
      <c r="L57" s="303"/>
      <c r="M57" s="158" t="s">
        <v>136</v>
      </c>
      <c r="O57"/>
      <c r="P57"/>
      <c r="Q57"/>
    </row>
    <row r="58" spans="2:17" ht="15" customHeight="1" x14ac:dyDescent="0.2">
      <c r="C58" s="276" t="s">
        <v>16</v>
      </c>
      <c r="D58" s="279" t="str">
        <f>F11</f>
        <v>1. ¿El control está  automátizado?</v>
      </c>
      <c r="E58" s="17" t="s">
        <v>17</v>
      </c>
      <c r="F58" s="17">
        <v>15</v>
      </c>
      <c r="G58" s="18"/>
      <c r="H58" s="159"/>
      <c r="J58" s="125" t="s">
        <v>230</v>
      </c>
      <c r="K58" s="163" t="s">
        <v>231</v>
      </c>
      <c r="L58" s="163" t="s">
        <v>232</v>
      </c>
      <c r="M58" s="168" t="s">
        <v>233</v>
      </c>
      <c r="O58"/>
      <c r="P58"/>
      <c r="Q58"/>
    </row>
    <row r="59" spans="2:17" ht="16.5" customHeight="1" x14ac:dyDescent="0.2">
      <c r="C59" s="277"/>
      <c r="D59" s="280"/>
      <c r="E59" s="17" t="s">
        <v>18</v>
      </c>
      <c r="F59" s="17">
        <v>0</v>
      </c>
      <c r="G59" s="17" t="s">
        <v>132</v>
      </c>
      <c r="H59" s="160"/>
      <c r="J59" s="165" t="s">
        <v>19</v>
      </c>
      <c r="K59" s="154" t="s">
        <v>20</v>
      </c>
      <c r="L59" s="155" t="s">
        <v>21</v>
      </c>
      <c r="O59"/>
      <c r="P59"/>
      <c r="Q59"/>
    </row>
    <row r="60" spans="2:17" ht="15" customHeight="1" x14ac:dyDescent="0.2">
      <c r="C60" s="277"/>
      <c r="D60" s="279" t="str">
        <f>G11</f>
        <v>2. ¿Existe politica de operacion, procedimiento, manual, guia, instructivo o norma tecnica (ISO) donde estén documentados, ademas de los puntos 3, 4 y 5 que se enuncian en las columnas siguientes, el objetivo del control (qué busca hacer el control) y las excepciones, correcciones o puntos de decision que correspondan? En caso de no contar con alguno de estos documentos, ¿existe norma legal (Ley, Decreto, Acuerdo, Circular) donde se dispone de informacion del control?</v>
      </c>
      <c r="E60" s="17" t="s">
        <v>17</v>
      </c>
      <c r="F60" s="17">
        <v>20</v>
      </c>
      <c r="G60" s="17" t="s">
        <v>133</v>
      </c>
      <c r="H60" s="160"/>
      <c r="J60"/>
      <c r="K60"/>
      <c r="L60"/>
    </row>
    <row r="61" spans="2:17" ht="99" customHeight="1" x14ac:dyDescent="0.2">
      <c r="C61" s="278"/>
      <c r="D61" s="280"/>
      <c r="E61" s="17" t="s">
        <v>18</v>
      </c>
      <c r="F61" s="17">
        <v>0</v>
      </c>
      <c r="G61" s="19"/>
      <c r="H61"/>
      <c r="I61"/>
      <c r="J61"/>
      <c r="K61"/>
    </row>
    <row r="62" spans="2:17" ht="20.100000000000001" customHeight="1" x14ac:dyDescent="0.2">
      <c r="C62" s="281" t="s">
        <v>22</v>
      </c>
      <c r="D62" s="279" t="str">
        <f>I11</f>
        <v>3. ¿Está definido el responsable de la ejecucion del control? (quién)</v>
      </c>
      <c r="E62" s="17" t="s">
        <v>17</v>
      </c>
      <c r="F62" s="17">
        <v>10</v>
      </c>
      <c r="G62" s="20"/>
      <c r="H62"/>
      <c r="I62"/>
      <c r="J62"/>
      <c r="K62"/>
    </row>
    <row r="63" spans="2:17" ht="20.100000000000001" customHeight="1" x14ac:dyDescent="0.2">
      <c r="C63" s="281"/>
      <c r="D63" s="280"/>
      <c r="E63" s="17" t="s">
        <v>18</v>
      </c>
      <c r="F63" s="17">
        <v>0</v>
      </c>
      <c r="G63" s="19"/>
      <c r="H63"/>
      <c r="I63"/>
      <c r="J63"/>
      <c r="K63"/>
    </row>
    <row r="64" spans="2:17" ht="20.100000000000001" customHeight="1" x14ac:dyDescent="0.2">
      <c r="C64" s="281"/>
      <c r="D64" s="279" t="str">
        <f>J11</f>
        <v>4. ¿El momento de ejecución del control es adecuado? (frecuencia y cuándo)</v>
      </c>
      <c r="E64" s="17" t="s">
        <v>17</v>
      </c>
      <c r="F64" s="17">
        <v>10</v>
      </c>
      <c r="G64" s="19"/>
      <c r="H64"/>
      <c r="I64"/>
      <c r="J64"/>
      <c r="K64"/>
    </row>
    <row r="65" spans="3:11" ht="30" customHeight="1" x14ac:dyDescent="0.2">
      <c r="C65" s="281"/>
      <c r="D65" s="280"/>
      <c r="E65" s="17" t="s">
        <v>18</v>
      </c>
      <c r="F65" s="17">
        <v>0</v>
      </c>
      <c r="G65" s="19"/>
      <c r="H65"/>
      <c r="I65"/>
      <c r="J65"/>
      <c r="K65"/>
    </row>
    <row r="66" spans="3:11" ht="20.100000000000001" customHeight="1" x14ac:dyDescent="0.2">
      <c r="C66" s="281"/>
      <c r="D66" s="282" t="str">
        <f>K11</f>
        <v>5. ¿Se cuenta con evidencia de la ejecución del control?</v>
      </c>
      <c r="E66" s="17" t="s">
        <v>17</v>
      </c>
      <c r="F66" s="17">
        <v>15</v>
      </c>
      <c r="G66" s="19"/>
      <c r="H66"/>
      <c r="I66"/>
      <c r="J66"/>
      <c r="K66"/>
    </row>
    <row r="67" spans="3:11" ht="20.100000000000001" customHeight="1" x14ac:dyDescent="0.2">
      <c r="C67" s="281"/>
      <c r="D67" s="282"/>
      <c r="E67" s="17" t="s">
        <v>18</v>
      </c>
      <c r="F67" s="17">
        <v>0</v>
      </c>
      <c r="G67" s="19"/>
      <c r="H67"/>
      <c r="I67"/>
      <c r="J67"/>
      <c r="K67"/>
    </row>
    <row r="68" spans="3:11" ht="20.100000000000001" customHeight="1" x14ac:dyDescent="0.2">
      <c r="C68" s="281"/>
      <c r="D68" s="282" t="str">
        <f>L11</f>
        <v>6. ¿En el tiempo que lleva el control ha demostrado ser efectivo?</v>
      </c>
      <c r="E68" s="17" t="s">
        <v>17</v>
      </c>
      <c r="F68" s="17">
        <v>30</v>
      </c>
      <c r="G68" s="19"/>
      <c r="H68"/>
      <c r="J68"/>
      <c r="K68"/>
    </row>
    <row r="69" spans="3:11" ht="20.100000000000001" customHeight="1" x14ac:dyDescent="0.2">
      <c r="C69" s="281"/>
      <c r="D69" s="282"/>
      <c r="E69" s="17" t="s">
        <v>18</v>
      </c>
      <c r="F69" s="17">
        <v>0</v>
      </c>
      <c r="G69" s="19"/>
      <c r="H69" s="19"/>
      <c r="J69" s="126"/>
    </row>
    <row r="70" spans="3:11" ht="20.100000000000001" customHeight="1" thickBot="1" x14ac:dyDescent="0.25">
      <c r="E70" s="157" t="s">
        <v>23</v>
      </c>
      <c r="F70" s="156">
        <f>SUM(F58:F69)</f>
        <v>100</v>
      </c>
    </row>
    <row r="71" spans="3:11" ht="20.100000000000001" customHeight="1" thickTop="1" x14ac:dyDescent="0.2"/>
  </sheetData>
  <mergeCells count="157">
    <mergeCell ref="J57:L57"/>
    <mergeCell ref="L44:L46"/>
    <mergeCell ref="M44:M46"/>
    <mergeCell ref="B44:B46"/>
    <mergeCell ref="D44:D46"/>
    <mergeCell ref="F44:F46"/>
    <mergeCell ref="G44:G46"/>
    <mergeCell ref="I44:I46"/>
    <mergeCell ref="J44:J46"/>
    <mergeCell ref="K44:K46"/>
    <mergeCell ref="G51:G53"/>
    <mergeCell ref="I51:I53"/>
    <mergeCell ref="J51:J53"/>
    <mergeCell ref="K51:K53"/>
    <mergeCell ref="H44:H46"/>
    <mergeCell ref="H48:H50"/>
    <mergeCell ref="H51:H53"/>
    <mergeCell ref="E44:E46"/>
    <mergeCell ref="E48:E50"/>
    <mergeCell ref="E51:E53"/>
    <mergeCell ref="C2:I2"/>
    <mergeCell ref="C3:I4"/>
    <mergeCell ref="C6:F6"/>
    <mergeCell ref="C8:F8"/>
    <mergeCell ref="B10:B11"/>
    <mergeCell ref="C10:C11"/>
    <mergeCell ref="D10:D11"/>
    <mergeCell ref="F10:L10"/>
    <mergeCell ref="M10:M11"/>
    <mergeCell ref="E10:E11"/>
    <mergeCell ref="L13:L15"/>
    <mergeCell ref="M13:M15"/>
    <mergeCell ref="B16:B18"/>
    <mergeCell ref="D16:D18"/>
    <mergeCell ref="F16:F18"/>
    <mergeCell ref="G16:G18"/>
    <mergeCell ref="I16:I18"/>
    <mergeCell ref="J16:J18"/>
    <mergeCell ref="L16:L18"/>
    <mergeCell ref="M16:M18"/>
    <mergeCell ref="K16:K18"/>
    <mergeCell ref="K13:K15"/>
    <mergeCell ref="H13:H15"/>
    <mergeCell ref="H16:H18"/>
    <mergeCell ref="E13:E15"/>
    <mergeCell ref="E16:E18"/>
    <mergeCell ref="B12:F12"/>
    <mergeCell ref="B13:B15"/>
    <mergeCell ref="D13:D15"/>
    <mergeCell ref="F13:F15"/>
    <mergeCell ref="G13:G15"/>
    <mergeCell ref="I13:I15"/>
    <mergeCell ref="J13:J15"/>
    <mergeCell ref="M23:M25"/>
    <mergeCell ref="B26:F26"/>
    <mergeCell ref="B23:B25"/>
    <mergeCell ref="D23:D25"/>
    <mergeCell ref="F23:F25"/>
    <mergeCell ref="G23:G25"/>
    <mergeCell ref="I23:I25"/>
    <mergeCell ref="J23:J25"/>
    <mergeCell ref="M20:M22"/>
    <mergeCell ref="K20:K22"/>
    <mergeCell ref="L20:L22"/>
    <mergeCell ref="K23:K25"/>
    <mergeCell ref="L23:L25"/>
    <mergeCell ref="B19:F19"/>
    <mergeCell ref="B20:B22"/>
    <mergeCell ref="D20:D22"/>
    <mergeCell ref="F20:F22"/>
    <mergeCell ref="G20:G22"/>
    <mergeCell ref="I20:I22"/>
    <mergeCell ref="J20:J22"/>
    <mergeCell ref="B30:B32"/>
    <mergeCell ref="D30:D32"/>
    <mergeCell ref="F30:F32"/>
    <mergeCell ref="G30:G32"/>
    <mergeCell ref="I30:I32"/>
    <mergeCell ref="B27:B29"/>
    <mergeCell ref="D27:D29"/>
    <mergeCell ref="F27:F29"/>
    <mergeCell ref="G27:G29"/>
    <mergeCell ref="I27:I29"/>
    <mergeCell ref="H20:H22"/>
    <mergeCell ref="H23:H25"/>
    <mergeCell ref="H27:H29"/>
    <mergeCell ref="H30:H32"/>
    <mergeCell ref="E20:E22"/>
    <mergeCell ref="E23:E25"/>
    <mergeCell ref="E27:E29"/>
    <mergeCell ref="E30:E32"/>
    <mergeCell ref="M30:M32"/>
    <mergeCell ref="K27:K29"/>
    <mergeCell ref="L27:L29"/>
    <mergeCell ref="M27:M29"/>
    <mergeCell ref="J27:J29"/>
    <mergeCell ref="J34:J36"/>
    <mergeCell ref="K34:K36"/>
    <mergeCell ref="L34:L36"/>
    <mergeCell ref="M34:M36"/>
    <mergeCell ref="J30:J32"/>
    <mergeCell ref="K30:K32"/>
    <mergeCell ref="L30:L32"/>
    <mergeCell ref="B33:F33"/>
    <mergeCell ref="B34:B36"/>
    <mergeCell ref="D34:D36"/>
    <mergeCell ref="F34:F36"/>
    <mergeCell ref="G34:G36"/>
    <mergeCell ref="I34:I36"/>
    <mergeCell ref="K37:K39"/>
    <mergeCell ref="L37:L39"/>
    <mergeCell ref="M37:M39"/>
    <mergeCell ref="B37:B39"/>
    <mergeCell ref="D37:D39"/>
    <mergeCell ref="F37:F39"/>
    <mergeCell ref="G37:G39"/>
    <mergeCell ref="I37:I39"/>
    <mergeCell ref="J37:J39"/>
    <mergeCell ref="H34:H36"/>
    <mergeCell ref="H37:H39"/>
    <mergeCell ref="E34:E36"/>
    <mergeCell ref="E37:E39"/>
    <mergeCell ref="B40:F40"/>
    <mergeCell ref="B41:B43"/>
    <mergeCell ref="D41:D43"/>
    <mergeCell ref="F41:F43"/>
    <mergeCell ref="G41:G43"/>
    <mergeCell ref="I41:I43"/>
    <mergeCell ref="J41:J43"/>
    <mergeCell ref="K41:K43"/>
    <mergeCell ref="L41:L43"/>
    <mergeCell ref="H41:H43"/>
    <mergeCell ref="E41:E43"/>
    <mergeCell ref="M41:M43"/>
    <mergeCell ref="B47:F47"/>
    <mergeCell ref="B48:B50"/>
    <mergeCell ref="D48:D50"/>
    <mergeCell ref="C58:C61"/>
    <mergeCell ref="D58:D59"/>
    <mergeCell ref="D60:D61"/>
    <mergeCell ref="C62:C69"/>
    <mergeCell ref="D62:D63"/>
    <mergeCell ref="D64:D65"/>
    <mergeCell ref="D66:D67"/>
    <mergeCell ref="D68:D69"/>
    <mergeCell ref="F48:F50"/>
    <mergeCell ref="G48:G50"/>
    <mergeCell ref="I48:I50"/>
    <mergeCell ref="J48:J50"/>
    <mergeCell ref="K48:K50"/>
    <mergeCell ref="L48:L50"/>
    <mergeCell ref="M48:M50"/>
    <mergeCell ref="L51:L53"/>
    <mergeCell ref="M51:M53"/>
    <mergeCell ref="B51:B53"/>
    <mergeCell ref="D51:D53"/>
    <mergeCell ref="F51:F53"/>
  </mergeCells>
  <conditionalFormatting sqref="M55">
    <cfRule type="cellIs" dxfId="8" priority="1" stopIfTrue="1" operator="between">
      <formula>0</formula>
      <formula>50</formula>
    </cfRule>
    <cfRule type="cellIs" dxfId="7" priority="2" stopIfTrue="1" operator="between">
      <formula>51</formula>
      <formula>85</formula>
    </cfRule>
    <cfRule type="cellIs" dxfId="6" priority="3" stopIfTrue="1" operator="between">
      <formula>86</formula>
      <formula>100</formula>
    </cfRule>
  </conditionalFormatting>
  <conditionalFormatting sqref="M58">
    <cfRule type="expression" dxfId="5" priority="7" stopIfTrue="1">
      <formula>$U56="bajo"</formula>
    </cfRule>
    <cfRule type="expression" dxfId="4" priority="8" stopIfTrue="1">
      <formula>$U56="medio"</formula>
    </cfRule>
    <cfRule type="expression" dxfId="3" priority="9" stopIfTrue="1">
      <formula>$U56="alto"</formula>
    </cfRule>
  </conditionalFormatting>
  <conditionalFormatting sqref="G54:J54 K54:K56">
    <cfRule type="expression" dxfId="2" priority="452" stopIfTrue="1">
      <formula>$U54="bajo"</formula>
    </cfRule>
    <cfRule type="expression" dxfId="1" priority="453" stopIfTrue="1">
      <formula>$U54="medio"</formula>
    </cfRule>
    <cfRule type="expression" dxfId="0" priority="454" stopIfTrue="1">
      <formula>$U54="alto"</formula>
    </cfRule>
  </conditionalFormatting>
  <dataValidations count="11">
    <dataValidation type="list" allowBlank="1" showInputMessage="1" showErrorMessage="1" sqref="K65571:K65578 WVR983075:WVR983082 WLV983075:WLV983082 WBZ983075:WBZ983082 VSD983075:VSD983082 VIH983075:VIH983082 UYL983075:UYL983082 UOP983075:UOP983082 UET983075:UET983082 TUX983075:TUX983082 TLB983075:TLB983082 TBF983075:TBF983082 SRJ983075:SRJ983082 SHN983075:SHN983082 RXR983075:RXR983082 RNV983075:RNV983082 RDZ983075:RDZ983082 QUD983075:QUD983082 QKH983075:QKH983082 QAL983075:QAL983082 PQP983075:PQP983082 PGT983075:PGT983082 OWX983075:OWX983082 ONB983075:ONB983082 ODF983075:ODF983082 NTJ983075:NTJ983082 NJN983075:NJN983082 MZR983075:MZR983082 MPV983075:MPV983082 MFZ983075:MFZ983082 LWD983075:LWD983082 LMH983075:LMH983082 LCL983075:LCL983082 KSP983075:KSP983082 KIT983075:KIT983082 JYX983075:JYX983082 JPB983075:JPB983082 JFF983075:JFF983082 IVJ983075:IVJ983082 ILN983075:ILN983082 IBR983075:IBR983082 HRV983075:HRV983082 HHZ983075:HHZ983082 GYD983075:GYD983082 GOH983075:GOH983082 GEL983075:GEL983082 FUP983075:FUP983082 FKT983075:FKT983082 FAX983075:FAX983082 ERB983075:ERB983082 EHF983075:EHF983082 DXJ983075:DXJ983082 DNN983075:DNN983082 DDR983075:DDR983082 CTV983075:CTV983082 CJZ983075:CJZ983082 CAD983075:CAD983082 BQH983075:BQH983082 BGL983075:BGL983082 AWP983075:AWP983082 AMT983075:AMT983082 ACX983075:ACX983082 TB983075:TB983082 JF983075:JF983082 K983075:K983082 WVR917539:WVR917546 WLV917539:WLV917546 WBZ917539:WBZ917546 VSD917539:VSD917546 VIH917539:VIH917546 UYL917539:UYL917546 UOP917539:UOP917546 UET917539:UET917546 TUX917539:TUX917546 TLB917539:TLB917546 TBF917539:TBF917546 SRJ917539:SRJ917546 SHN917539:SHN917546 RXR917539:RXR917546 RNV917539:RNV917546 RDZ917539:RDZ917546 QUD917539:QUD917546 QKH917539:QKH917546 QAL917539:QAL917546 PQP917539:PQP917546 PGT917539:PGT917546 OWX917539:OWX917546 ONB917539:ONB917546 ODF917539:ODF917546 NTJ917539:NTJ917546 NJN917539:NJN917546 MZR917539:MZR917546 MPV917539:MPV917546 MFZ917539:MFZ917546 LWD917539:LWD917546 LMH917539:LMH917546 LCL917539:LCL917546 KSP917539:KSP917546 KIT917539:KIT917546 JYX917539:JYX917546 JPB917539:JPB917546 JFF917539:JFF917546 IVJ917539:IVJ917546 ILN917539:ILN917546 IBR917539:IBR917546 HRV917539:HRV917546 HHZ917539:HHZ917546 GYD917539:GYD917546 GOH917539:GOH917546 GEL917539:GEL917546 FUP917539:FUP917546 FKT917539:FKT917546 FAX917539:FAX917546 ERB917539:ERB917546 EHF917539:EHF917546 DXJ917539:DXJ917546 DNN917539:DNN917546 DDR917539:DDR917546 CTV917539:CTV917546 CJZ917539:CJZ917546 CAD917539:CAD917546 BQH917539:BQH917546 BGL917539:BGL917546 AWP917539:AWP917546 AMT917539:AMT917546 ACX917539:ACX917546 TB917539:TB917546 JF917539:JF917546 K917539:K917546 WVR852003:WVR852010 WLV852003:WLV852010 WBZ852003:WBZ852010 VSD852003:VSD852010 VIH852003:VIH852010 UYL852003:UYL852010 UOP852003:UOP852010 UET852003:UET852010 TUX852003:TUX852010 TLB852003:TLB852010 TBF852003:TBF852010 SRJ852003:SRJ852010 SHN852003:SHN852010 RXR852003:RXR852010 RNV852003:RNV852010 RDZ852003:RDZ852010 QUD852003:QUD852010 QKH852003:QKH852010 QAL852003:QAL852010 PQP852003:PQP852010 PGT852003:PGT852010 OWX852003:OWX852010 ONB852003:ONB852010 ODF852003:ODF852010 NTJ852003:NTJ852010 NJN852003:NJN852010 MZR852003:MZR852010 MPV852003:MPV852010 MFZ852003:MFZ852010 LWD852003:LWD852010 LMH852003:LMH852010 LCL852003:LCL852010 KSP852003:KSP852010 KIT852003:KIT852010 JYX852003:JYX852010 JPB852003:JPB852010 JFF852003:JFF852010 IVJ852003:IVJ852010 ILN852003:ILN852010 IBR852003:IBR852010 HRV852003:HRV852010 HHZ852003:HHZ852010 GYD852003:GYD852010 GOH852003:GOH852010 GEL852003:GEL852010 FUP852003:FUP852010 FKT852003:FKT852010 FAX852003:FAX852010 ERB852003:ERB852010 EHF852003:EHF852010 DXJ852003:DXJ852010 DNN852003:DNN852010 DDR852003:DDR852010 CTV852003:CTV852010 CJZ852003:CJZ852010 CAD852003:CAD852010 BQH852003:BQH852010 BGL852003:BGL852010 AWP852003:AWP852010 AMT852003:AMT852010 ACX852003:ACX852010 TB852003:TB852010 JF852003:JF852010 K852003:K852010 WVR786467:WVR786474 WLV786467:WLV786474 WBZ786467:WBZ786474 VSD786467:VSD786474 VIH786467:VIH786474 UYL786467:UYL786474 UOP786467:UOP786474 UET786467:UET786474 TUX786467:TUX786474 TLB786467:TLB786474 TBF786467:TBF786474 SRJ786467:SRJ786474 SHN786467:SHN786474 RXR786467:RXR786474 RNV786467:RNV786474 RDZ786467:RDZ786474 QUD786467:QUD786474 QKH786467:QKH786474 QAL786467:QAL786474 PQP786467:PQP786474 PGT786467:PGT786474 OWX786467:OWX786474 ONB786467:ONB786474 ODF786467:ODF786474 NTJ786467:NTJ786474 NJN786467:NJN786474 MZR786467:MZR786474 MPV786467:MPV786474 MFZ786467:MFZ786474 LWD786467:LWD786474 LMH786467:LMH786474 LCL786467:LCL786474 KSP786467:KSP786474 KIT786467:KIT786474 JYX786467:JYX786474 JPB786467:JPB786474 JFF786467:JFF786474 IVJ786467:IVJ786474 ILN786467:ILN786474 IBR786467:IBR786474 HRV786467:HRV786474 HHZ786467:HHZ786474 GYD786467:GYD786474 GOH786467:GOH786474 GEL786467:GEL786474 FUP786467:FUP786474 FKT786467:FKT786474 FAX786467:FAX786474 ERB786467:ERB786474 EHF786467:EHF786474 DXJ786467:DXJ786474 DNN786467:DNN786474 DDR786467:DDR786474 CTV786467:CTV786474 CJZ786467:CJZ786474 CAD786467:CAD786474 BQH786467:BQH786474 BGL786467:BGL786474 AWP786467:AWP786474 AMT786467:AMT786474 ACX786467:ACX786474 TB786467:TB786474 JF786467:JF786474 K786467:K786474 WVR720931:WVR720938 WLV720931:WLV720938 WBZ720931:WBZ720938 VSD720931:VSD720938 VIH720931:VIH720938 UYL720931:UYL720938 UOP720931:UOP720938 UET720931:UET720938 TUX720931:TUX720938 TLB720931:TLB720938 TBF720931:TBF720938 SRJ720931:SRJ720938 SHN720931:SHN720938 RXR720931:RXR720938 RNV720931:RNV720938 RDZ720931:RDZ720938 QUD720931:QUD720938 QKH720931:QKH720938 QAL720931:QAL720938 PQP720931:PQP720938 PGT720931:PGT720938 OWX720931:OWX720938 ONB720931:ONB720938 ODF720931:ODF720938 NTJ720931:NTJ720938 NJN720931:NJN720938 MZR720931:MZR720938 MPV720931:MPV720938 MFZ720931:MFZ720938 LWD720931:LWD720938 LMH720931:LMH720938 LCL720931:LCL720938 KSP720931:KSP720938 KIT720931:KIT720938 JYX720931:JYX720938 JPB720931:JPB720938 JFF720931:JFF720938 IVJ720931:IVJ720938 ILN720931:ILN720938 IBR720931:IBR720938 HRV720931:HRV720938 HHZ720931:HHZ720938 GYD720931:GYD720938 GOH720931:GOH720938 GEL720931:GEL720938 FUP720931:FUP720938 FKT720931:FKT720938 FAX720931:FAX720938 ERB720931:ERB720938 EHF720931:EHF720938 DXJ720931:DXJ720938 DNN720931:DNN720938 DDR720931:DDR720938 CTV720931:CTV720938 CJZ720931:CJZ720938 CAD720931:CAD720938 BQH720931:BQH720938 BGL720931:BGL720938 AWP720931:AWP720938 AMT720931:AMT720938 ACX720931:ACX720938 TB720931:TB720938 JF720931:JF720938 K720931:K720938 WVR655395:WVR655402 WLV655395:WLV655402 WBZ655395:WBZ655402 VSD655395:VSD655402 VIH655395:VIH655402 UYL655395:UYL655402 UOP655395:UOP655402 UET655395:UET655402 TUX655395:TUX655402 TLB655395:TLB655402 TBF655395:TBF655402 SRJ655395:SRJ655402 SHN655395:SHN655402 RXR655395:RXR655402 RNV655395:RNV655402 RDZ655395:RDZ655402 QUD655395:QUD655402 QKH655395:QKH655402 QAL655395:QAL655402 PQP655395:PQP655402 PGT655395:PGT655402 OWX655395:OWX655402 ONB655395:ONB655402 ODF655395:ODF655402 NTJ655395:NTJ655402 NJN655395:NJN655402 MZR655395:MZR655402 MPV655395:MPV655402 MFZ655395:MFZ655402 LWD655395:LWD655402 LMH655395:LMH655402 LCL655395:LCL655402 KSP655395:KSP655402 KIT655395:KIT655402 JYX655395:JYX655402 JPB655395:JPB655402 JFF655395:JFF655402 IVJ655395:IVJ655402 ILN655395:ILN655402 IBR655395:IBR655402 HRV655395:HRV655402 HHZ655395:HHZ655402 GYD655395:GYD655402 GOH655395:GOH655402 GEL655395:GEL655402 FUP655395:FUP655402 FKT655395:FKT655402 FAX655395:FAX655402 ERB655395:ERB655402 EHF655395:EHF655402 DXJ655395:DXJ655402 DNN655395:DNN655402 DDR655395:DDR655402 CTV655395:CTV655402 CJZ655395:CJZ655402 CAD655395:CAD655402 BQH655395:BQH655402 BGL655395:BGL655402 AWP655395:AWP655402 AMT655395:AMT655402 ACX655395:ACX655402 TB655395:TB655402 JF655395:JF655402 K655395:K655402 WVR589859:WVR589866 WLV589859:WLV589866 WBZ589859:WBZ589866 VSD589859:VSD589866 VIH589859:VIH589866 UYL589859:UYL589866 UOP589859:UOP589866 UET589859:UET589866 TUX589859:TUX589866 TLB589859:TLB589866 TBF589859:TBF589866 SRJ589859:SRJ589866 SHN589859:SHN589866 RXR589859:RXR589866 RNV589859:RNV589866 RDZ589859:RDZ589866 QUD589859:QUD589866 QKH589859:QKH589866 QAL589859:QAL589866 PQP589859:PQP589866 PGT589859:PGT589866 OWX589859:OWX589866 ONB589859:ONB589866 ODF589859:ODF589866 NTJ589859:NTJ589866 NJN589859:NJN589866 MZR589859:MZR589866 MPV589859:MPV589866 MFZ589859:MFZ589866 LWD589859:LWD589866 LMH589859:LMH589866 LCL589859:LCL589866 KSP589859:KSP589866 KIT589859:KIT589866 JYX589859:JYX589866 JPB589859:JPB589866 JFF589859:JFF589866 IVJ589859:IVJ589866 ILN589859:ILN589866 IBR589859:IBR589866 HRV589859:HRV589866 HHZ589859:HHZ589866 GYD589859:GYD589866 GOH589859:GOH589866 GEL589859:GEL589866 FUP589859:FUP589866 FKT589859:FKT589866 FAX589859:FAX589866 ERB589859:ERB589866 EHF589859:EHF589866 DXJ589859:DXJ589866 DNN589859:DNN589866 DDR589859:DDR589866 CTV589859:CTV589866 CJZ589859:CJZ589866 CAD589859:CAD589866 BQH589859:BQH589866 BGL589859:BGL589866 AWP589859:AWP589866 AMT589859:AMT589866 ACX589859:ACX589866 TB589859:TB589866 JF589859:JF589866 K589859:K589866 WVR524323:WVR524330 WLV524323:WLV524330 WBZ524323:WBZ524330 VSD524323:VSD524330 VIH524323:VIH524330 UYL524323:UYL524330 UOP524323:UOP524330 UET524323:UET524330 TUX524323:TUX524330 TLB524323:TLB524330 TBF524323:TBF524330 SRJ524323:SRJ524330 SHN524323:SHN524330 RXR524323:RXR524330 RNV524323:RNV524330 RDZ524323:RDZ524330 QUD524323:QUD524330 QKH524323:QKH524330 QAL524323:QAL524330 PQP524323:PQP524330 PGT524323:PGT524330 OWX524323:OWX524330 ONB524323:ONB524330 ODF524323:ODF524330 NTJ524323:NTJ524330 NJN524323:NJN524330 MZR524323:MZR524330 MPV524323:MPV524330 MFZ524323:MFZ524330 LWD524323:LWD524330 LMH524323:LMH524330 LCL524323:LCL524330 KSP524323:KSP524330 KIT524323:KIT524330 JYX524323:JYX524330 JPB524323:JPB524330 JFF524323:JFF524330 IVJ524323:IVJ524330 ILN524323:ILN524330 IBR524323:IBR524330 HRV524323:HRV524330 HHZ524323:HHZ524330 GYD524323:GYD524330 GOH524323:GOH524330 GEL524323:GEL524330 FUP524323:FUP524330 FKT524323:FKT524330 FAX524323:FAX524330 ERB524323:ERB524330 EHF524323:EHF524330 DXJ524323:DXJ524330 DNN524323:DNN524330 DDR524323:DDR524330 CTV524323:CTV524330 CJZ524323:CJZ524330 CAD524323:CAD524330 BQH524323:BQH524330 BGL524323:BGL524330 AWP524323:AWP524330 AMT524323:AMT524330 ACX524323:ACX524330 TB524323:TB524330 JF524323:JF524330 K524323:K524330 WVR458787:WVR458794 WLV458787:WLV458794 WBZ458787:WBZ458794 VSD458787:VSD458794 VIH458787:VIH458794 UYL458787:UYL458794 UOP458787:UOP458794 UET458787:UET458794 TUX458787:TUX458794 TLB458787:TLB458794 TBF458787:TBF458794 SRJ458787:SRJ458794 SHN458787:SHN458794 RXR458787:RXR458794 RNV458787:RNV458794 RDZ458787:RDZ458794 QUD458787:QUD458794 QKH458787:QKH458794 QAL458787:QAL458794 PQP458787:PQP458794 PGT458787:PGT458794 OWX458787:OWX458794 ONB458787:ONB458794 ODF458787:ODF458794 NTJ458787:NTJ458794 NJN458787:NJN458794 MZR458787:MZR458794 MPV458787:MPV458794 MFZ458787:MFZ458794 LWD458787:LWD458794 LMH458787:LMH458794 LCL458787:LCL458794 KSP458787:KSP458794 KIT458787:KIT458794 JYX458787:JYX458794 JPB458787:JPB458794 JFF458787:JFF458794 IVJ458787:IVJ458794 ILN458787:ILN458794 IBR458787:IBR458794 HRV458787:HRV458794 HHZ458787:HHZ458794 GYD458787:GYD458794 GOH458787:GOH458794 GEL458787:GEL458794 FUP458787:FUP458794 FKT458787:FKT458794 FAX458787:FAX458794 ERB458787:ERB458794 EHF458787:EHF458794 DXJ458787:DXJ458794 DNN458787:DNN458794 DDR458787:DDR458794 CTV458787:CTV458794 CJZ458787:CJZ458794 CAD458787:CAD458794 BQH458787:BQH458794 BGL458787:BGL458794 AWP458787:AWP458794 AMT458787:AMT458794 ACX458787:ACX458794 TB458787:TB458794 JF458787:JF458794 K458787:K458794 WVR393251:WVR393258 WLV393251:WLV393258 WBZ393251:WBZ393258 VSD393251:VSD393258 VIH393251:VIH393258 UYL393251:UYL393258 UOP393251:UOP393258 UET393251:UET393258 TUX393251:TUX393258 TLB393251:TLB393258 TBF393251:TBF393258 SRJ393251:SRJ393258 SHN393251:SHN393258 RXR393251:RXR393258 RNV393251:RNV393258 RDZ393251:RDZ393258 QUD393251:QUD393258 QKH393251:QKH393258 QAL393251:QAL393258 PQP393251:PQP393258 PGT393251:PGT393258 OWX393251:OWX393258 ONB393251:ONB393258 ODF393251:ODF393258 NTJ393251:NTJ393258 NJN393251:NJN393258 MZR393251:MZR393258 MPV393251:MPV393258 MFZ393251:MFZ393258 LWD393251:LWD393258 LMH393251:LMH393258 LCL393251:LCL393258 KSP393251:KSP393258 KIT393251:KIT393258 JYX393251:JYX393258 JPB393251:JPB393258 JFF393251:JFF393258 IVJ393251:IVJ393258 ILN393251:ILN393258 IBR393251:IBR393258 HRV393251:HRV393258 HHZ393251:HHZ393258 GYD393251:GYD393258 GOH393251:GOH393258 GEL393251:GEL393258 FUP393251:FUP393258 FKT393251:FKT393258 FAX393251:FAX393258 ERB393251:ERB393258 EHF393251:EHF393258 DXJ393251:DXJ393258 DNN393251:DNN393258 DDR393251:DDR393258 CTV393251:CTV393258 CJZ393251:CJZ393258 CAD393251:CAD393258 BQH393251:BQH393258 BGL393251:BGL393258 AWP393251:AWP393258 AMT393251:AMT393258 ACX393251:ACX393258 TB393251:TB393258 JF393251:JF393258 K393251:K393258 WVR327715:WVR327722 WLV327715:WLV327722 WBZ327715:WBZ327722 VSD327715:VSD327722 VIH327715:VIH327722 UYL327715:UYL327722 UOP327715:UOP327722 UET327715:UET327722 TUX327715:TUX327722 TLB327715:TLB327722 TBF327715:TBF327722 SRJ327715:SRJ327722 SHN327715:SHN327722 RXR327715:RXR327722 RNV327715:RNV327722 RDZ327715:RDZ327722 QUD327715:QUD327722 QKH327715:QKH327722 QAL327715:QAL327722 PQP327715:PQP327722 PGT327715:PGT327722 OWX327715:OWX327722 ONB327715:ONB327722 ODF327715:ODF327722 NTJ327715:NTJ327722 NJN327715:NJN327722 MZR327715:MZR327722 MPV327715:MPV327722 MFZ327715:MFZ327722 LWD327715:LWD327722 LMH327715:LMH327722 LCL327715:LCL327722 KSP327715:KSP327722 KIT327715:KIT327722 JYX327715:JYX327722 JPB327715:JPB327722 JFF327715:JFF327722 IVJ327715:IVJ327722 ILN327715:ILN327722 IBR327715:IBR327722 HRV327715:HRV327722 HHZ327715:HHZ327722 GYD327715:GYD327722 GOH327715:GOH327722 GEL327715:GEL327722 FUP327715:FUP327722 FKT327715:FKT327722 FAX327715:FAX327722 ERB327715:ERB327722 EHF327715:EHF327722 DXJ327715:DXJ327722 DNN327715:DNN327722 DDR327715:DDR327722 CTV327715:CTV327722 CJZ327715:CJZ327722 CAD327715:CAD327722 BQH327715:BQH327722 BGL327715:BGL327722 AWP327715:AWP327722 AMT327715:AMT327722 ACX327715:ACX327722 TB327715:TB327722 JF327715:JF327722 K327715:K327722 WVR262179:WVR262186 WLV262179:WLV262186 WBZ262179:WBZ262186 VSD262179:VSD262186 VIH262179:VIH262186 UYL262179:UYL262186 UOP262179:UOP262186 UET262179:UET262186 TUX262179:TUX262186 TLB262179:TLB262186 TBF262179:TBF262186 SRJ262179:SRJ262186 SHN262179:SHN262186 RXR262179:RXR262186 RNV262179:RNV262186 RDZ262179:RDZ262186 QUD262179:QUD262186 QKH262179:QKH262186 QAL262179:QAL262186 PQP262179:PQP262186 PGT262179:PGT262186 OWX262179:OWX262186 ONB262179:ONB262186 ODF262179:ODF262186 NTJ262179:NTJ262186 NJN262179:NJN262186 MZR262179:MZR262186 MPV262179:MPV262186 MFZ262179:MFZ262186 LWD262179:LWD262186 LMH262179:LMH262186 LCL262179:LCL262186 KSP262179:KSP262186 KIT262179:KIT262186 JYX262179:JYX262186 JPB262179:JPB262186 JFF262179:JFF262186 IVJ262179:IVJ262186 ILN262179:ILN262186 IBR262179:IBR262186 HRV262179:HRV262186 HHZ262179:HHZ262186 GYD262179:GYD262186 GOH262179:GOH262186 GEL262179:GEL262186 FUP262179:FUP262186 FKT262179:FKT262186 FAX262179:FAX262186 ERB262179:ERB262186 EHF262179:EHF262186 DXJ262179:DXJ262186 DNN262179:DNN262186 DDR262179:DDR262186 CTV262179:CTV262186 CJZ262179:CJZ262186 CAD262179:CAD262186 BQH262179:BQH262186 BGL262179:BGL262186 AWP262179:AWP262186 AMT262179:AMT262186 ACX262179:ACX262186 TB262179:TB262186 JF262179:JF262186 K262179:K262186 WVR196643:WVR196650 WLV196643:WLV196650 WBZ196643:WBZ196650 VSD196643:VSD196650 VIH196643:VIH196650 UYL196643:UYL196650 UOP196643:UOP196650 UET196643:UET196650 TUX196643:TUX196650 TLB196643:TLB196650 TBF196643:TBF196650 SRJ196643:SRJ196650 SHN196643:SHN196650 RXR196643:RXR196650 RNV196643:RNV196650 RDZ196643:RDZ196650 QUD196643:QUD196650 QKH196643:QKH196650 QAL196643:QAL196650 PQP196643:PQP196650 PGT196643:PGT196650 OWX196643:OWX196650 ONB196643:ONB196650 ODF196643:ODF196650 NTJ196643:NTJ196650 NJN196643:NJN196650 MZR196643:MZR196650 MPV196643:MPV196650 MFZ196643:MFZ196650 LWD196643:LWD196650 LMH196643:LMH196650 LCL196643:LCL196650 KSP196643:KSP196650 KIT196643:KIT196650 JYX196643:JYX196650 JPB196643:JPB196650 JFF196643:JFF196650 IVJ196643:IVJ196650 ILN196643:ILN196650 IBR196643:IBR196650 HRV196643:HRV196650 HHZ196643:HHZ196650 GYD196643:GYD196650 GOH196643:GOH196650 GEL196643:GEL196650 FUP196643:FUP196650 FKT196643:FKT196650 FAX196643:FAX196650 ERB196643:ERB196650 EHF196643:EHF196650 DXJ196643:DXJ196650 DNN196643:DNN196650 DDR196643:DDR196650 CTV196643:CTV196650 CJZ196643:CJZ196650 CAD196643:CAD196650 BQH196643:BQH196650 BGL196643:BGL196650 AWP196643:AWP196650 AMT196643:AMT196650 ACX196643:ACX196650 TB196643:TB196650 JF196643:JF196650 K196643:K196650 WVR131107:WVR131114 WLV131107:WLV131114 WBZ131107:WBZ131114 VSD131107:VSD131114 VIH131107:VIH131114 UYL131107:UYL131114 UOP131107:UOP131114 UET131107:UET131114 TUX131107:TUX131114 TLB131107:TLB131114 TBF131107:TBF131114 SRJ131107:SRJ131114 SHN131107:SHN131114 RXR131107:RXR131114 RNV131107:RNV131114 RDZ131107:RDZ131114 QUD131107:QUD131114 QKH131107:QKH131114 QAL131107:QAL131114 PQP131107:PQP131114 PGT131107:PGT131114 OWX131107:OWX131114 ONB131107:ONB131114 ODF131107:ODF131114 NTJ131107:NTJ131114 NJN131107:NJN131114 MZR131107:MZR131114 MPV131107:MPV131114 MFZ131107:MFZ131114 LWD131107:LWD131114 LMH131107:LMH131114 LCL131107:LCL131114 KSP131107:KSP131114 KIT131107:KIT131114 JYX131107:JYX131114 JPB131107:JPB131114 JFF131107:JFF131114 IVJ131107:IVJ131114 ILN131107:ILN131114 IBR131107:IBR131114 HRV131107:HRV131114 HHZ131107:HHZ131114 GYD131107:GYD131114 GOH131107:GOH131114 GEL131107:GEL131114 FUP131107:FUP131114 FKT131107:FKT131114 FAX131107:FAX131114 ERB131107:ERB131114 EHF131107:EHF131114 DXJ131107:DXJ131114 DNN131107:DNN131114 DDR131107:DDR131114 CTV131107:CTV131114 CJZ131107:CJZ131114 CAD131107:CAD131114 BQH131107:BQH131114 BGL131107:BGL131114 AWP131107:AWP131114 AMT131107:AMT131114 ACX131107:ACX131114 TB131107:TB131114 JF131107:JF131114 K131107:K131114 WVR65571:WVR65578 WLV65571:WLV65578 WBZ65571:WBZ65578 VSD65571:VSD65578 VIH65571:VIH65578 UYL65571:UYL65578 UOP65571:UOP65578 UET65571:UET65578 TUX65571:TUX65578 TLB65571:TLB65578 TBF65571:TBF65578 SRJ65571:SRJ65578 SHN65571:SHN65578 RXR65571:RXR65578 RNV65571:RNV65578 RDZ65571:RDZ65578 QUD65571:QUD65578 QKH65571:QKH65578 QAL65571:QAL65578 PQP65571:PQP65578 PGT65571:PGT65578 OWX65571:OWX65578 ONB65571:ONB65578 ODF65571:ODF65578 NTJ65571:NTJ65578 NJN65571:NJN65578 MZR65571:MZR65578 MPV65571:MPV65578 MFZ65571:MFZ65578 LWD65571:LWD65578 LMH65571:LMH65578 LCL65571:LCL65578 KSP65571:KSP65578 KIT65571:KIT65578 JYX65571:JYX65578 JPB65571:JPB65578 JFF65571:JFF65578 IVJ65571:IVJ65578 ILN65571:ILN65578 IBR65571:IBR65578 HRV65571:HRV65578 HHZ65571:HHZ65578 GYD65571:GYD65578 GOH65571:GOH65578 GEL65571:GEL65578 FUP65571:FUP65578 FKT65571:FKT65578 FAX65571:FAX65578 ERB65571:ERB65578 EHF65571:EHF65578 DXJ65571:DXJ65578 DNN65571:DNN65578 DDR65571:DDR65578 CTV65571:CTV65578 CJZ65571:CJZ65578 CAD65571:CAD65578 BQH65571:BQH65578 BGL65571:BGL65578 AWP65571:AWP65578 AMT65571:AMT65578 ACX65571:ACX65578 TB65571:TB65578 JF65571:JF65578 JF13:JF22 TB13:TB22 ACX13:ACX22 AMT13:AMT22 AWP13:AWP22 BGL13:BGL22 BQH13:BQH22 CAD13:CAD22 CJZ13:CJZ22 CTV13:CTV22 DDR13:DDR22 DNN13:DNN22 DXJ13:DXJ22 EHF13:EHF22 ERB13:ERB22 FAX13:FAX22 FKT13:FKT22 FUP13:FUP22 GEL13:GEL22 GOH13:GOH22 GYD13:GYD22 HHZ13:HHZ22 HRV13:HRV22 IBR13:IBR22 ILN13:ILN22 IVJ13:IVJ22 JFF13:JFF22 JPB13:JPB22 JYX13:JYX22 KIT13:KIT22 KSP13:KSP22 LCL13:LCL22 LMH13:LMH22 LWD13:LWD22 MFZ13:MFZ22 MPV13:MPV22 MZR13:MZR22 NJN13:NJN22 NTJ13:NTJ22 ODF13:ODF22 ONB13:ONB22 OWX13:OWX22 PGT13:PGT22 PQP13:PQP22 QAL13:QAL22 QKH13:QKH22 QUD13:QUD22 RDZ13:RDZ22 RNV13:RNV22 RXR13:RXR22 SHN13:SHN22 SRJ13:SRJ22 TBF13:TBF22 TLB13:TLB22 TUX13:TUX22 UET13:UET22 UOP13:UOP22 UYL13:UYL22 VIH13:VIH22 VSD13:VSD22 WBZ13:WBZ22 WLV13:WLV22 WVR13:WVR22" xr:uid="{00000000-0002-0000-0100-000000000000}">
      <formula1>#REF!</formula1>
    </dataValidation>
    <dataValidation type="list" allowBlank="1" showInputMessage="1" showErrorMessage="1" sqref="F65571:F65578 JD13:JD22 SZ13:SZ22 ACV13:ACV22 AMR13:AMR22 AWN13:AWN22 BGJ13:BGJ22 BQF13:BQF22 CAB13:CAB22 CJX13:CJX22 CTT13:CTT22 DDP13:DDP22 DNL13:DNL22 DXH13:DXH22 EHD13:EHD22 EQZ13:EQZ22 FAV13:FAV22 FKR13:FKR22 FUN13:FUN22 GEJ13:GEJ22 GOF13:GOF22 GYB13:GYB22 HHX13:HHX22 HRT13:HRT22 IBP13:IBP22 ILL13:ILL22 IVH13:IVH22 JFD13:JFD22 JOZ13:JOZ22 JYV13:JYV22 KIR13:KIR22 KSN13:KSN22 LCJ13:LCJ22 LMF13:LMF22 LWB13:LWB22 MFX13:MFX22 MPT13:MPT22 MZP13:MZP22 NJL13:NJL22 NTH13:NTH22 ODD13:ODD22 OMZ13:OMZ22 OWV13:OWV22 PGR13:PGR22 PQN13:PQN22 QAJ13:QAJ22 QKF13:QKF22 QUB13:QUB22 RDX13:RDX22 RNT13:RNT22 RXP13:RXP22 SHL13:SHL22 SRH13:SRH22 TBD13:TBD22 TKZ13:TKZ22 TUV13:TUV22 UER13:UER22 UON13:UON22 UYJ13:UYJ22 VIF13:VIF22 VSB13:VSB22 WBX13:WBX22 WLT13:WLT22 WVP13:WVP22 JD65571:JD65578 SZ65571:SZ65578 ACV65571:ACV65578 AMR65571:AMR65578 AWN65571:AWN65578 BGJ65571:BGJ65578 BQF65571:BQF65578 CAB65571:CAB65578 CJX65571:CJX65578 CTT65571:CTT65578 DDP65571:DDP65578 DNL65571:DNL65578 DXH65571:DXH65578 EHD65571:EHD65578 EQZ65571:EQZ65578 FAV65571:FAV65578 FKR65571:FKR65578 FUN65571:FUN65578 GEJ65571:GEJ65578 GOF65571:GOF65578 GYB65571:GYB65578 HHX65571:HHX65578 HRT65571:HRT65578 IBP65571:IBP65578 ILL65571:ILL65578 IVH65571:IVH65578 JFD65571:JFD65578 JOZ65571:JOZ65578 JYV65571:JYV65578 KIR65571:KIR65578 KSN65571:KSN65578 LCJ65571:LCJ65578 LMF65571:LMF65578 LWB65571:LWB65578 MFX65571:MFX65578 MPT65571:MPT65578 MZP65571:MZP65578 NJL65571:NJL65578 NTH65571:NTH65578 ODD65571:ODD65578 OMZ65571:OMZ65578 OWV65571:OWV65578 PGR65571:PGR65578 PQN65571:PQN65578 QAJ65571:QAJ65578 QKF65571:QKF65578 QUB65571:QUB65578 RDX65571:RDX65578 RNT65571:RNT65578 RXP65571:RXP65578 SHL65571:SHL65578 SRH65571:SRH65578 TBD65571:TBD65578 TKZ65571:TKZ65578 TUV65571:TUV65578 UER65571:UER65578 UON65571:UON65578 UYJ65571:UYJ65578 VIF65571:VIF65578 VSB65571:VSB65578 WBX65571:WBX65578 WLT65571:WLT65578 WVP65571:WVP65578 F131107:F131114 JD131107:JD131114 SZ131107:SZ131114 ACV131107:ACV131114 AMR131107:AMR131114 AWN131107:AWN131114 BGJ131107:BGJ131114 BQF131107:BQF131114 CAB131107:CAB131114 CJX131107:CJX131114 CTT131107:CTT131114 DDP131107:DDP131114 DNL131107:DNL131114 DXH131107:DXH131114 EHD131107:EHD131114 EQZ131107:EQZ131114 FAV131107:FAV131114 FKR131107:FKR131114 FUN131107:FUN131114 GEJ131107:GEJ131114 GOF131107:GOF131114 GYB131107:GYB131114 HHX131107:HHX131114 HRT131107:HRT131114 IBP131107:IBP131114 ILL131107:ILL131114 IVH131107:IVH131114 JFD131107:JFD131114 JOZ131107:JOZ131114 JYV131107:JYV131114 KIR131107:KIR131114 KSN131107:KSN131114 LCJ131107:LCJ131114 LMF131107:LMF131114 LWB131107:LWB131114 MFX131107:MFX131114 MPT131107:MPT131114 MZP131107:MZP131114 NJL131107:NJL131114 NTH131107:NTH131114 ODD131107:ODD131114 OMZ131107:OMZ131114 OWV131107:OWV131114 PGR131107:PGR131114 PQN131107:PQN131114 QAJ131107:QAJ131114 QKF131107:QKF131114 QUB131107:QUB131114 RDX131107:RDX131114 RNT131107:RNT131114 RXP131107:RXP131114 SHL131107:SHL131114 SRH131107:SRH131114 TBD131107:TBD131114 TKZ131107:TKZ131114 TUV131107:TUV131114 UER131107:UER131114 UON131107:UON131114 UYJ131107:UYJ131114 VIF131107:VIF131114 VSB131107:VSB131114 WBX131107:WBX131114 WLT131107:WLT131114 WVP131107:WVP131114 F196643:F196650 JD196643:JD196650 SZ196643:SZ196650 ACV196643:ACV196650 AMR196643:AMR196650 AWN196643:AWN196650 BGJ196643:BGJ196650 BQF196643:BQF196650 CAB196643:CAB196650 CJX196643:CJX196650 CTT196643:CTT196650 DDP196643:DDP196650 DNL196643:DNL196650 DXH196643:DXH196650 EHD196643:EHD196650 EQZ196643:EQZ196650 FAV196643:FAV196650 FKR196643:FKR196650 FUN196643:FUN196650 GEJ196643:GEJ196650 GOF196643:GOF196650 GYB196643:GYB196650 HHX196643:HHX196650 HRT196643:HRT196650 IBP196643:IBP196650 ILL196643:ILL196650 IVH196643:IVH196650 JFD196643:JFD196650 JOZ196643:JOZ196650 JYV196643:JYV196650 KIR196643:KIR196650 KSN196643:KSN196650 LCJ196643:LCJ196650 LMF196643:LMF196650 LWB196643:LWB196650 MFX196643:MFX196650 MPT196643:MPT196650 MZP196643:MZP196650 NJL196643:NJL196650 NTH196643:NTH196650 ODD196643:ODD196650 OMZ196643:OMZ196650 OWV196643:OWV196650 PGR196643:PGR196650 PQN196643:PQN196650 QAJ196643:QAJ196650 QKF196643:QKF196650 QUB196643:QUB196650 RDX196643:RDX196650 RNT196643:RNT196650 RXP196643:RXP196650 SHL196643:SHL196650 SRH196643:SRH196650 TBD196643:TBD196650 TKZ196643:TKZ196650 TUV196643:TUV196650 UER196643:UER196650 UON196643:UON196650 UYJ196643:UYJ196650 VIF196643:VIF196650 VSB196643:VSB196650 WBX196643:WBX196650 WLT196643:WLT196650 WVP196643:WVP196650 F262179:F262186 JD262179:JD262186 SZ262179:SZ262186 ACV262179:ACV262186 AMR262179:AMR262186 AWN262179:AWN262186 BGJ262179:BGJ262186 BQF262179:BQF262186 CAB262179:CAB262186 CJX262179:CJX262186 CTT262179:CTT262186 DDP262179:DDP262186 DNL262179:DNL262186 DXH262179:DXH262186 EHD262179:EHD262186 EQZ262179:EQZ262186 FAV262179:FAV262186 FKR262179:FKR262186 FUN262179:FUN262186 GEJ262179:GEJ262186 GOF262179:GOF262186 GYB262179:GYB262186 HHX262179:HHX262186 HRT262179:HRT262186 IBP262179:IBP262186 ILL262179:ILL262186 IVH262179:IVH262186 JFD262179:JFD262186 JOZ262179:JOZ262186 JYV262179:JYV262186 KIR262179:KIR262186 KSN262179:KSN262186 LCJ262179:LCJ262186 LMF262179:LMF262186 LWB262179:LWB262186 MFX262179:MFX262186 MPT262179:MPT262186 MZP262179:MZP262186 NJL262179:NJL262186 NTH262179:NTH262186 ODD262179:ODD262186 OMZ262179:OMZ262186 OWV262179:OWV262186 PGR262179:PGR262186 PQN262179:PQN262186 QAJ262179:QAJ262186 QKF262179:QKF262186 QUB262179:QUB262186 RDX262179:RDX262186 RNT262179:RNT262186 RXP262179:RXP262186 SHL262179:SHL262186 SRH262179:SRH262186 TBD262179:TBD262186 TKZ262179:TKZ262186 TUV262179:TUV262186 UER262179:UER262186 UON262179:UON262186 UYJ262179:UYJ262186 VIF262179:VIF262186 VSB262179:VSB262186 WBX262179:WBX262186 WLT262179:WLT262186 WVP262179:WVP262186 F327715:F327722 JD327715:JD327722 SZ327715:SZ327722 ACV327715:ACV327722 AMR327715:AMR327722 AWN327715:AWN327722 BGJ327715:BGJ327722 BQF327715:BQF327722 CAB327715:CAB327722 CJX327715:CJX327722 CTT327715:CTT327722 DDP327715:DDP327722 DNL327715:DNL327722 DXH327715:DXH327722 EHD327715:EHD327722 EQZ327715:EQZ327722 FAV327715:FAV327722 FKR327715:FKR327722 FUN327715:FUN327722 GEJ327715:GEJ327722 GOF327715:GOF327722 GYB327715:GYB327722 HHX327715:HHX327722 HRT327715:HRT327722 IBP327715:IBP327722 ILL327715:ILL327722 IVH327715:IVH327722 JFD327715:JFD327722 JOZ327715:JOZ327722 JYV327715:JYV327722 KIR327715:KIR327722 KSN327715:KSN327722 LCJ327715:LCJ327722 LMF327715:LMF327722 LWB327715:LWB327722 MFX327715:MFX327722 MPT327715:MPT327722 MZP327715:MZP327722 NJL327715:NJL327722 NTH327715:NTH327722 ODD327715:ODD327722 OMZ327715:OMZ327722 OWV327715:OWV327722 PGR327715:PGR327722 PQN327715:PQN327722 QAJ327715:QAJ327722 QKF327715:QKF327722 QUB327715:QUB327722 RDX327715:RDX327722 RNT327715:RNT327722 RXP327715:RXP327722 SHL327715:SHL327722 SRH327715:SRH327722 TBD327715:TBD327722 TKZ327715:TKZ327722 TUV327715:TUV327722 UER327715:UER327722 UON327715:UON327722 UYJ327715:UYJ327722 VIF327715:VIF327722 VSB327715:VSB327722 WBX327715:WBX327722 WLT327715:WLT327722 WVP327715:WVP327722 F393251:F393258 JD393251:JD393258 SZ393251:SZ393258 ACV393251:ACV393258 AMR393251:AMR393258 AWN393251:AWN393258 BGJ393251:BGJ393258 BQF393251:BQF393258 CAB393251:CAB393258 CJX393251:CJX393258 CTT393251:CTT393258 DDP393251:DDP393258 DNL393251:DNL393258 DXH393251:DXH393258 EHD393251:EHD393258 EQZ393251:EQZ393258 FAV393251:FAV393258 FKR393251:FKR393258 FUN393251:FUN393258 GEJ393251:GEJ393258 GOF393251:GOF393258 GYB393251:GYB393258 HHX393251:HHX393258 HRT393251:HRT393258 IBP393251:IBP393258 ILL393251:ILL393258 IVH393251:IVH393258 JFD393251:JFD393258 JOZ393251:JOZ393258 JYV393251:JYV393258 KIR393251:KIR393258 KSN393251:KSN393258 LCJ393251:LCJ393258 LMF393251:LMF393258 LWB393251:LWB393258 MFX393251:MFX393258 MPT393251:MPT393258 MZP393251:MZP393258 NJL393251:NJL393258 NTH393251:NTH393258 ODD393251:ODD393258 OMZ393251:OMZ393258 OWV393251:OWV393258 PGR393251:PGR393258 PQN393251:PQN393258 QAJ393251:QAJ393258 QKF393251:QKF393258 QUB393251:QUB393258 RDX393251:RDX393258 RNT393251:RNT393258 RXP393251:RXP393258 SHL393251:SHL393258 SRH393251:SRH393258 TBD393251:TBD393258 TKZ393251:TKZ393258 TUV393251:TUV393258 UER393251:UER393258 UON393251:UON393258 UYJ393251:UYJ393258 VIF393251:VIF393258 VSB393251:VSB393258 WBX393251:WBX393258 WLT393251:WLT393258 WVP393251:WVP393258 F458787:F458794 JD458787:JD458794 SZ458787:SZ458794 ACV458787:ACV458794 AMR458787:AMR458794 AWN458787:AWN458794 BGJ458787:BGJ458794 BQF458787:BQF458794 CAB458787:CAB458794 CJX458787:CJX458794 CTT458787:CTT458794 DDP458787:DDP458794 DNL458787:DNL458794 DXH458787:DXH458794 EHD458787:EHD458794 EQZ458787:EQZ458794 FAV458787:FAV458794 FKR458787:FKR458794 FUN458787:FUN458794 GEJ458787:GEJ458794 GOF458787:GOF458794 GYB458787:GYB458794 HHX458787:HHX458794 HRT458787:HRT458794 IBP458787:IBP458794 ILL458787:ILL458794 IVH458787:IVH458794 JFD458787:JFD458794 JOZ458787:JOZ458794 JYV458787:JYV458794 KIR458787:KIR458794 KSN458787:KSN458794 LCJ458787:LCJ458794 LMF458787:LMF458794 LWB458787:LWB458794 MFX458787:MFX458794 MPT458787:MPT458794 MZP458787:MZP458794 NJL458787:NJL458794 NTH458787:NTH458794 ODD458787:ODD458794 OMZ458787:OMZ458794 OWV458787:OWV458794 PGR458787:PGR458794 PQN458787:PQN458794 QAJ458787:QAJ458794 QKF458787:QKF458794 QUB458787:QUB458794 RDX458787:RDX458794 RNT458787:RNT458794 RXP458787:RXP458794 SHL458787:SHL458794 SRH458787:SRH458794 TBD458787:TBD458794 TKZ458787:TKZ458794 TUV458787:TUV458794 UER458787:UER458794 UON458787:UON458794 UYJ458787:UYJ458794 VIF458787:VIF458794 VSB458787:VSB458794 WBX458787:WBX458794 WLT458787:WLT458794 WVP458787:WVP458794 F524323:F524330 JD524323:JD524330 SZ524323:SZ524330 ACV524323:ACV524330 AMR524323:AMR524330 AWN524323:AWN524330 BGJ524323:BGJ524330 BQF524323:BQF524330 CAB524323:CAB524330 CJX524323:CJX524330 CTT524323:CTT524330 DDP524323:DDP524330 DNL524323:DNL524330 DXH524323:DXH524330 EHD524323:EHD524330 EQZ524323:EQZ524330 FAV524323:FAV524330 FKR524323:FKR524330 FUN524323:FUN524330 GEJ524323:GEJ524330 GOF524323:GOF524330 GYB524323:GYB524330 HHX524323:HHX524330 HRT524323:HRT524330 IBP524323:IBP524330 ILL524323:ILL524330 IVH524323:IVH524330 JFD524323:JFD524330 JOZ524323:JOZ524330 JYV524323:JYV524330 KIR524323:KIR524330 KSN524323:KSN524330 LCJ524323:LCJ524330 LMF524323:LMF524330 LWB524323:LWB524330 MFX524323:MFX524330 MPT524323:MPT524330 MZP524323:MZP524330 NJL524323:NJL524330 NTH524323:NTH524330 ODD524323:ODD524330 OMZ524323:OMZ524330 OWV524323:OWV524330 PGR524323:PGR524330 PQN524323:PQN524330 QAJ524323:QAJ524330 QKF524323:QKF524330 QUB524323:QUB524330 RDX524323:RDX524330 RNT524323:RNT524330 RXP524323:RXP524330 SHL524323:SHL524330 SRH524323:SRH524330 TBD524323:TBD524330 TKZ524323:TKZ524330 TUV524323:TUV524330 UER524323:UER524330 UON524323:UON524330 UYJ524323:UYJ524330 VIF524323:VIF524330 VSB524323:VSB524330 WBX524323:WBX524330 WLT524323:WLT524330 WVP524323:WVP524330 F589859:F589866 JD589859:JD589866 SZ589859:SZ589866 ACV589859:ACV589866 AMR589859:AMR589866 AWN589859:AWN589866 BGJ589859:BGJ589866 BQF589859:BQF589866 CAB589859:CAB589866 CJX589859:CJX589866 CTT589859:CTT589866 DDP589859:DDP589866 DNL589859:DNL589866 DXH589859:DXH589866 EHD589859:EHD589866 EQZ589859:EQZ589866 FAV589859:FAV589866 FKR589859:FKR589866 FUN589859:FUN589866 GEJ589859:GEJ589866 GOF589859:GOF589866 GYB589859:GYB589866 HHX589859:HHX589866 HRT589859:HRT589866 IBP589859:IBP589866 ILL589859:ILL589866 IVH589859:IVH589866 JFD589859:JFD589866 JOZ589859:JOZ589866 JYV589859:JYV589866 KIR589859:KIR589866 KSN589859:KSN589866 LCJ589859:LCJ589866 LMF589859:LMF589866 LWB589859:LWB589866 MFX589859:MFX589866 MPT589859:MPT589866 MZP589859:MZP589866 NJL589859:NJL589866 NTH589859:NTH589866 ODD589859:ODD589866 OMZ589859:OMZ589866 OWV589859:OWV589866 PGR589859:PGR589866 PQN589859:PQN589866 QAJ589859:QAJ589866 QKF589859:QKF589866 QUB589859:QUB589866 RDX589859:RDX589866 RNT589859:RNT589866 RXP589859:RXP589866 SHL589859:SHL589866 SRH589859:SRH589866 TBD589859:TBD589866 TKZ589859:TKZ589866 TUV589859:TUV589866 UER589859:UER589866 UON589859:UON589866 UYJ589859:UYJ589866 VIF589859:VIF589866 VSB589859:VSB589866 WBX589859:WBX589866 WLT589859:WLT589866 WVP589859:WVP589866 F655395:F655402 JD655395:JD655402 SZ655395:SZ655402 ACV655395:ACV655402 AMR655395:AMR655402 AWN655395:AWN655402 BGJ655395:BGJ655402 BQF655395:BQF655402 CAB655395:CAB655402 CJX655395:CJX655402 CTT655395:CTT655402 DDP655395:DDP655402 DNL655395:DNL655402 DXH655395:DXH655402 EHD655395:EHD655402 EQZ655395:EQZ655402 FAV655395:FAV655402 FKR655395:FKR655402 FUN655395:FUN655402 GEJ655395:GEJ655402 GOF655395:GOF655402 GYB655395:GYB655402 HHX655395:HHX655402 HRT655395:HRT655402 IBP655395:IBP655402 ILL655395:ILL655402 IVH655395:IVH655402 JFD655395:JFD655402 JOZ655395:JOZ655402 JYV655395:JYV655402 KIR655395:KIR655402 KSN655395:KSN655402 LCJ655395:LCJ655402 LMF655395:LMF655402 LWB655395:LWB655402 MFX655395:MFX655402 MPT655395:MPT655402 MZP655395:MZP655402 NJL655395:NJL655402 NTH655395:NTH655402 ODD655395:ODD655402 OMZ655395:OMZ655402 OWV655395:OWV655402 PGR655395:PGR655402 PQN655395:PQN655402 QAJ655395:QAJ655402 QKF655395:QKF655402 QUB655395:QUB655402 RDX655395:RDX655402 RNT655395:RNT655402 RXP655395:RXP655402 SHL655395:SHL655402 SRH655395:SRH655402 TBD655395:TBD655402 TKZ655395:TKZ655402 TUV655395:TUV655402 UER655395:UER655402 UON655395:UON655402 UYJ655395:UYJ655402 VIF655395:VIF655402 VSB655395:VSB655402 WBX655395:WBX655402 WLT655395:WLT655402 WVP655395:WVP655402 F720931:F720938 JD720931:JD720938 SZ720931:SZ720938 ACV720931:ACV720938 AMR720931:AMR720938 AWN720931:AWN720938 BGJ720931:BGJ720938 BQF720931:BQF720938 CAB720931:CAB720938 CJX720931:CJX720938 CTT720931:CTT720938 DDP720931:DDP720938 DNL720931:DNL720938 DXH720931:DXH720938 EHD720931:EHD720938 EQZ720931:EQZ720938 FAV720931:FAV720938 FKR720931:FKR720938 FUN720931:FUN720938 GEJ720931:GEJ720938 GOF720931:GOF720938 GYB720931:GYB720938 HHX720931:HHX720938 HRT720931:HRT720938 IBP720931:IBP720938 ILL720931:ILL720938 IVH720931:IVH720938 JFD720931:JFD720938 JOZ720931:JOZ720938 JYV720931:JYV720938 KIR720931:KIR720938 KSN720931:KSN720938 LCJ720931:LCJ720938 LMF720931:LMF720938 LWB720931:LWB720938 MFX720931:MFX720938 MPT720931:MPT720938 MZP720931:MZP720938 NJL720931:NJL720938 NTH720931:NTH720938 ODD720931:ODD720938 OMZ720931:OMZ720938 OWV720931:OWV720938 PGR720931:PGR720938 PQN720931:PQN720938 QAJ720931:QAJ720938 QKF720931:QKF720938 QUB720931:QUB720938 RDX720931:RDX720938 RNT720931:RNT720938 RXP720931:RXP720938 SHL720931:SHL720938 SRH720931:SRH720938 TBD720931:TBD720938 TKZ720931:TKZ720938 TUV720931:TUV720938 UER720931:UER720938 UON720931:UON720938 UYJ720931:UYJ720938 VIF720931:VIF720938 VSB720931:VSB720938 WBX720931:WBX720938 WLT720931:WLT720938 WVP720931:WVP720938 F786467:F786474 JD786467:JD786474 SZ786467:SZ786474 ACV786467:ACV786474 AMR786467:AMR786474 AWN786467:AWN786474 BGJ786467:BGJ786474 BQF786467:BQF786474 CAB786467:CAB786474 CJX786467:CJX786474 CTT786467:CTT786474 DDP786467:DDP786474 DNL786467:DNL786474 DXH786467:DXH786474 EHD786467:EHD786474 EQZ786467:EQZ786474 FAV786467:FAV786474 FKR786467:FKR786474 FUN786467:FUN786474 GEJ786467:GEJ786474 GOF786467:GOF786474 GYB786467:GYB786474 HHX786467:HHX786474 HRT786467:HRT786474 IBP786467:IBP786474 ILL786467:ILL786474 IVH786467:IVH786474 JFD786467:JFD786474 JOZ786467:JOZ786474 JYV786467:JYV786474 KIR786467:KIR786474 KSN786467:KSN786474 LCJ786467:LCJ786474 LMF786467:LMF786474 LWB786467:LWB786474 MFX786467:MFX786474 MPT786467:MPT786474 MZP786467:MZP786474 NJL786467:NJL786474 NTH786467:NTH786474 ODD786467:ODD786474 OMZ786467:OMZ786474 OWV786467:OWV786474 PGR786467:PGR786474 PQN786467:PQN786474 QAJ786467:QAJ786474 QKF786467:QKF786474 QUB786467:QUB786474 RDX786467:RDX786474 RNT786467:RNT786474 RXP786467:RXP786474 SHL786467:SHL786474 SRH786467:SRH786474 TBD786467:TBD786474 TKZ786467:TKZ786474 TUV786467:TUV786474 UER786467:UER786474 UON786467:UON786474 UYJ786467:UYJ786474 VIF786467:VIF786474 VSB786467:VSB786474 WBX786467:WBX786474 WLT786467:WLT786474 WVP786467:WVP786474 F852003:F852010 JD852003:JD852010 SZ852003:SZ852010 ACV852003:ACV852010 AMR852003:AMR852010 AWN852003:AWN852010 BGJ852003:BGJ852010 BQF852003:BQF852010 CAB852003:CAB852010 CJX852003:CJX852010 CTT852003:CTT852010 DDP852003:DDP852010 DNL852003:DNL852010 DXH852003:DXH852010 EHD852003:EHD852010 EQZ852003:EQZ852010 FAV852003:FAV852010 FKR852003:FKR852010 FUN852003:FUN852010 GEJ852003:GEJ852010 GOF852003:GOF852010 GYB852003:GYB852010 HHX852003:HHX852010 HRT852003:HRT852010 IBP852003:IBP852010 ILL852003:ILL852010 IVH852003:IVH852010 JFD852003:JFD852010 JOZ852003:JOZ852010 JYV852003:JYV852010 KIR852003:KIR852010 KSN852003:KSN852010 LCJ852003:LCJ852010 LMF852003:LMF852010 LWB852003:LWB852010 MFX852003:MFX852010 MPT852003:MPT852010 MZP852003:MZP852010 NJL852003:NJL852010 NTH852003:NTH852010 ODD852003:ODD852010 OMZ852003:OMZ852010 OWV852003:OWV852010 PGR852003:PGR852010 PQN852003:PQN852010 QAJ852003:QAJ852010 QKF852003:QKF852010 QUB852003:QUB852010 RDX852003:RDX852010 RNT852003:RNT852010 RXP852003:RXP852010 SHL852003:SHL852010 SRH852003:SRH852010 TBD852003:TBD852010 TKZ852003:TKZ852010 TUV852003:TUV852010 UER852003:UER852010 UON852003:UON852010 UYJ852003:UYJ852010 VIF852003:VIF852010 VSB852003:VSB852010 WBX852003:WBX852010 WLT852003:WLT852010 WVP852003:WVP852010 F917539:F917546 JD917539:JD917546 SZ917539:SZ917546 ACV917539:ACV917546 AMR917539:AMR917546 AWN917539:AWN917546 BGJ917539:BGJ917546 BQF917539:BQF917546 CAB917539:CAB917546 CJX917539:CJX917546 CTT917539:CTT917546 DDP917539:DDP917546 DNL917539:DNL917546 DXH917539:DXH917546 EHD917539:EHD917546 EQZ917539:EQZ917546 FAV917539:FAV917546 FKR917539:FKR917546 FUN917539:FUN917546 GEJ917539:GEJ917546 GOF917539:GOF917546 GYB917539:GYB917546 HHX917539:HHX917546 HRT917539:HRT917546 IBP917539:IBP917546 ILL917539:ILL917546 IVH917539:IVH917546 JFD917539:JFD917546 JOZ917539:JOZ917546 JYV917539:JYV917546 KIR917539:KIR917546 KSN917539:KSN917546 LCJ917539:LCJ917546 LMF917539:LMF917546 LWB917539:LWB917546 MFX917539:MFX917546 MPT917539:MPT917546 MZP917539:MZP917546 NJL917539:NJL917546 NTH917539:NTH917546 ODD917539:ODD917546 OMZ917539:OMZ917546 OWV917539:OWV917546 PGR917539:PGR917546 PQN917539:PQN917546 QAJ917539:QAJ917546 QKF917539:QKF917546 QUB917539:QUB917546 RDX917539:RDX917546 RNT917539:RNT917546 RXP917539:RXP917546 SHL917539:SHL917546 SRH917539:SRH917546 TBD917539:TBD917546 TKZ917539:TKZ917546 TUV917539:TUV917546 UER917539:UER917546 UON917539:UON917546 UYJ917539:UYJ917546 VIF917539:VIF917546 VSB917539:VSB917546 WBX917539:WBX917546 WLT917539:WLT917546 WVP917539:WVP917546 F983075:F983082 JD983075:JD983082 SZ983075:SZ983082 ACV983075:ACV983082 AMR983075:AMR983082 AWN983075:AWN983082 BGJ983075:BGJ983082 BQF983075:BQF983082 CAB983075:CAB983082 CJX983075:CJX983082 CTT983075:CTT983082 DDP983075:DDP983082 DNL983075:DNL983082 DXH983075:DXH983082 EHD983075:EHD983082 EQZ983075:EQZ983082 FAV983075:FAV983082 FKR983075:FKR983082 FUN983075:FUN983082 GEJ983075:GEJ983082 GOF983075:GOF983082 GYB983075:GYB983082 HHX983075:HHX983082 HRT983075:HRT983082 IBP983075:IBP983082 ILL983075:ILL983082 IVH983075:IVH983082 JFD983075:JFD983082 JOZ983075:JOZ983082 JYV983075:JYV983082 KIR983075:KIR983082 KSN983075:KSN983082 LCJ983075:LCJ983082 LMF983075:LMF983082 LWB983075:LWB983082 MFX983075:MFX983082 MPT983075:MPT983082 MZP983075:MZP983082 NJL983075:NJL983082 NTH983075:NTH983082 ODD983075:ODD983082 OMZ983075:OMZ983082 OWV983075:OWV983082 PGR983075:PGR983082 PQN983075:PQN983082 QAJ983075:QAJ983082 QKF983075:QKF983082 QUB983075:QUB983082 RDX983075:RDX983082 RNT983075:RNT983082 RXP983075:RXP983082 SHL983075:SHL983082 SRH983075:SRH983082 TBD983075:TBD983082 TKZ983075:TKZ983082 TUV983075:TUV983082 UER983075:UER983082 UON983075:UON983082 UYJ983075:UYJ983082 VIF983075:VIF983082 VSB983075:VSB983082 WBX983075:WBX983082 WLT983075:WLT983082 WVP983075:WVP983082" xr:uid="{00000000-0002-0000-0100-000001000000}">
      <formula1>$F$58:$F$60</formula1>
    </dataValidation>
    <dataValidation type="list" allowBlank="1" showInputMessage="1" showErrorMessage="1" sqref="G65571:J65578 JE13:JE22 TA13:TA22 ACW13:ACW22 AMS13:AMS22 AWO13:AWO22 BGK13:BGK22 BQG13:BQG22 CAC13:CAC22 CJY13:CJY22 CTU13:CTU22 DDQ13:DDQ22 DNM13:DNM22 DXI13:DXI22 EHE13:EHE22 ERA13:ERA22 FAW13:FAW22 FKS13:FKS22 FUO13:FUO22 GEK13:GEK22 GOG13:GOG22 GYC13:GYC22 HHY13:HHY22 HRU13:HRU22 IBQ13:IBQ22 ILM13:ILM22 IVI13:IVI22 JFE13:JFE22 JPA13:JPA22 JYW13:JYW22 KIS13:KIS22 KSO13:KSO22 LCK13:LCK22 LMG13:LMG22 LWC13:LWC22 MFY13:MFY22 MPU13:MPU22 MZQ13:MZQ22 NJM13:NJM22 NTI13:NTI22 ODE13:ODE22 ONA13:ONA22 OWW13:OWW22 PGS13:PGS22 PQO13:PQO22 QAK13:QAK22 QKG13:QKG22 QUC13:QUC22 RDY13:RDY22 RNU13:RNU22 RXQ13:RXQ22 SHM13:SHM22 SRI13:SRI22 TBE13:TBE22 TLA13:TLA22 TUW13:TUW22 UES13:UES22 UOO13:UOO22 UYK13:UYK22 VIG13:VIG22 VSC13:VSC22 WBY13:WBY22 WLU13:WLU22 WVQ13:WVQ22 JE65571:JE65578 TA65571:TA65578 ACW65571:ACW65578 AMS65571:AMS65578 AWO65571:AWO65578 BGK65571:BGK65578 BQG65571:BQG65578 CAC65571:CAC65578 CJY65571:CJY65578 CTU65571:CTU65578 DDQ65571:DDQ65578 DNM65571:DNM65578 DXI65571:DXI65578 EHE65571:EHE65578 ERA65571:ERA65578 FAW65571:FAW65578 FKS65571:FKS65578 FUO65571:FUO65578 GEK65571:GEK65578 GOG65571:GOG65578 GYC65571:GYC65578 HHY65571:HHY65578 HRU65571:HRU65578 IBQ65571:IBQ65578 ILM65571:ILM65578 IVI65571:IVI65578 JFE65571:JFE65578 JPA65571:JPA65578 JYW65571:JYW65578 KIS65571:KIS65578 KSO65571:KSO65578 LCK65571:LCK65578 LMG65571:LMG65578 LWC65571:LWC65578 MFY65571:MFY65578 MPU65571:MPU65578 MZQ65571:MZQ65578 NJM65571:NJM65578 NTI65571:NTI65578 ODE65571:ODE65578 ONA65571:ONA65578 OWW65571:OWW65578 PGS65571:PGS65578 PQO65571:PQO65578 QAK65571:QAK65578 QKG65571:QKG65578 QUC65571:QUC65578 RDY65571:RDY65578 RNU65571:RNU65578 RXQ65571:RXQ65578 SHM65571:SHM65578 SRI65571:SRI65578 TBE65571:TBE65578 TLA65571:TLA65578 TUW65571:TUW65578 UES65571:UES65578 UOO65571:UOO65578 UYK65571:UYK65578 VIG65571:VIG65578 VSC65571:VSC65578 WBY65571:WBY65578 WLU65571:WLU65578 WVQ65571:WVQ65578 G131107:J131114 JE131107:JE131114 TA131107:TA131114 ACW131107:ACW131114 AMS131107:AMS131114 AWO131107:AWO131114 BGK131107:BGK131114 BQG131107:BQG131114 CAC131107:CAC131114 CJY131107:CJY131114 CTU131107:CTU131114 DDQ131107:DDQ131114 DNM131107:DNM131114 DXI131107:DXI131114 EHE131107:EHE131114 ERA131107:ERA131114 FAW131107:FAW131114 FKS131107:FKS131114 FUO131107:FUO131114 GEK131107:GEK131114 GOG131107:GOG131114 GYC131107:GYC131114 HHY131107:HHY131114 HRU131107:HRU131114 IBQ131107:IBQ131114 ILM131107:ILM131114 IVI131107:IVI131114 JFE131107:JFE131114 JPA131107:JPA131114 JYW131107:JYW131114 KIS131107:KIS131114 KSO131107:KSO131114 LCK131107:LCK131114 LMG131107:LMG131114 LWC131107:LWC131114 MFY131107:MFY131114 MPU131107:MPU131114 MZQ131107:MZQ131114 NJM131107:NJM131114 NTI131107:NTI131114 ODE131107:ODE131114 ONA131107:ONA131114 OWW131107:OWW131114 PGS131107:PGS131114 PQO131107:PQO131114 QAK131107:QAK131114 QKG131107:QKG131114 QUC131107:QUC131114 RDY131107:RDY131114 RNU131107:RNU131114 RXQ131107:RXQ131114 SHM131107:SHM131114 SRI131107:SRI131114 TBE131107:TBE131114 TLA131107:TLA131114 TUW131107:TUW131114 UES131107:UES131114 UOO131107:UOO131114 UYK131107:UYK131114 VIG131107:VIG131114 VSC131107:VSC131114 WBY131107:WBY131114 WLU131107:WLU131114 WVQ131107:WVQ131114 G196643:J196650 JE196643:JE196650 TA196643:TA196650 ACW196643:ACW196650 AMS196643:AMS196650 AWO196643:AWO196650 BGK196643:BGK196650 BQG196643:BQG196650 CAC196643:CAC196650 CJY196643:CJY196650 CTU196643:CTU196650 DDQ196643:DDQ196650 DNM196643:DNM196650 DXI196643:DXI196650 EHE196643:EHE196650 ERA196643:ERA196650 FAW196643:FAW196650 FKS196643:FKS196650 FUO196643:FUO196650 GEK196643:GEK196650 GOG196643:GOG196650 GYC196643:GYC196650 HHY196643:HHY196650 HRU196643:HRU196650 IBQ196643:IBQ196650 ILM196643:ILM196650 IVI196643:IVI196650 JFE196643:JFE196650 JPA196643:JPA196650 JYW196643:JYW196650 KIS196643:KIS196650 KSO196643:KSO196650 LCK196643:LCK196650 LMG196643:LMG196650 LWC196643:LWC196650 MFY196643:MFY196650 MPU196643:MPU196650 MZQ196643:MZQ196650 NJM196643:NJM196650 NTI196643:NTI196650 ODE196643:ODE196650 ONA196643:ONA196650 OWW196643:OWW196650 PGS196643:PGS196650 PQO196643:PQO196650 QAK196643:QAK196650 QKG196643:QKG196650 QUC196643:QUC196650 RDY196643:RDY196650 RNU196643:RNU196650 RXQ196643:RXQ196650 SHM196643:SHM196650 SRI196643:SRI196650 TBE196643:TBE196650 TLA196643:TLA196650 TUW196643:TUW196650 UES196643:UES196650 UOO196643:UOO196650 UYK196643:UYK196650 VIG196643:VIG196650 VSC196643:VSC196650 WBY196643:WBY196650 WLU196643:WLU196650 WVQ196643:WVQ196650 G262179:J262186 JE262179:JE262186 TA262179:TA262186 ACW262179:ACW262186 AMS262179:AMS262186 AWO262179:AWO262186 BGK262179:BGK262186 BQG262179:BQG262186 CAC262179:CAC262186 CJY262179:CJY262186 CTU262179:CTU262186 DDQ262179:DDQ262186 DNM262179:DNM262186 DXI262179:DXI262186 EHE262179:EHE262186 ERA262179:ERA262186 FAW262179:FAW262186 FKS262179:FKS262186 FUO262179:FUO262186 GEK262179:GEK262186 GOG262179:GOG262186 GYC262179:GYC262186 HHY262179:HHY262186 HRU262179:HRU262186 IBQ262179:IBQ262186 ILM262179:ILM262186 IVI262179:IVI262186 JFE262179:JFE262186 JPA262179:JPA262186 JYW262179:JYW262186 KIS262179:KIS262186 KSO262179:KSO262186 LCK262179:LCK262186 LMG262179:LMG262186 LWC262179:LWC262186 MFY262179:MFY262186 MPU262179:MPU262186 MZQ262179:MZQ262186 NJM262179:NJM262186 NTI262179:NTI262186 ODE262179:ODE262186 ONA262179:ONA262186 OWW262179:OWW262186 PGS262179:PGS262186 PQO262179:PQO262186 QAK262179:QAK262186 QKG262179:QKG262186 QUC262179:QUC262186 RDY262179:RDY262186 RNU262179:RNU262186 RXQ262179:RXQ262186 SHM262179:SHM262186 SRI262179:SRI262186 TBE262179:TBE262186 TLA262179:TLA262186 TUW262179:TUW262186 UES262179:UES262186 UOO262179:UOO262186 UYK262179:UYK262186 VIG262179:VIG262186 VSC262179:VSC262186 WBY262179:WBY262186 WLU262179:WLU262186 WVQ262179:WVQ262186 G327715:J327722 JE327715:JE327722 TA327715:TA327722 ACW327715:ACW327722 AMS327715:AMS327722 AWO327715:AWO327722 BGK327715:BGK327722 BQG327715:BQG327722 CAC327715:CAC327722 CJY327715:CJY327722 CTU327715:CTU327722 DDQ327715:DDQ327722 DNM327715:DNM327722 DXI327715:DXI327722 EHE327715:EHE327722 ERA327715:ERA327722 FAW327715:FAW327722 FKS327715:FKS327722 FUO327715:FUO327722 GEK327715:GEK327722 GOG327715:GOG327722 GYC327715:GYC327722 HHY327715:HHY327722 HRU327715:HRU327722 IBQ327715:IBQ327722 ILM327715:ILM327722 IVI327715:IVI327722 JFE327715:JFE327722 JPA327715:JPA327722 JYW327715:JYW327722 KIS327715:KIS327722 KSO327715:KSO327722 LCK327715:LCK327722 LMG327715:LMG327722 LWC327715:LWC327722 MFY327715:MFY327722 MPU327715:MPU327722 MZQ327715:MZQ327722 NJM327715:NJM327722 NTI327715:NTI327722 ODE327715:ODE327722 ONA327715:ONA327722 OWW327715:OWW327722 PGS327715:PGS327722 PQO327715:PQO327722 QAK327715:QAK327722 QKG327715:QKG327722 QUC327715:QUC327722 RDY327715:RDY327722 RNU327715:RNU327722 RXQ327715:RXQ327722 SHM327715:SHM327722 SRI327715:SRI327722 TBE327715:TBE327722 TLA327715:TLA327722 TUW327715:TUW327722 UES327715:UES327722 UOO327715:UOO327722 UYK327715:UYK327722 VIG327715:VIG327722 VSC327715:VSC327722 WBY327715:WBY327722 WLU327715:WLU327722 WVQ327715:WVQ327722 G393251:J393258 JE393251:JE393258 TA393251:TA393258 ACW393251:ACW393258 AMS393251:AMS393258 AWO393251:AWO393258 BGK393251:BGK393258 BQG393251:BQG393258 CAC393251:CAC393258 CJY393251:CJY393258 CTU393251:CTU393258 DDQ393251:DDQ393258 DNM393251:DNM393258 DXI393251:DXI393258 EHE393251:EHE393258 ERA393251:ERA393258 FAW393251:FAW393258 FKS393251:FKS393258 FUO393251:FUO393258 GEK393251:GEK393258 GOG393251:GOG393258 GYC393251:GYC393258 HHY393251:HHY393258 HRU393251:HRU393258 IBQ393251:IBQ393258 ILM393251:ILM393258 IVI393251:IVI393258 JFE393251:JFE393258 JPA393251:JPA393258 JYW393251:JYW393258 KIS393251:KIS393258 KSO393251:KSO393258 LCK393251:LCK393258 LMG393251:LMG393258 LWC393251:LWC393258 MFY393251:MFY393258 MPU393251:MPU393258 MZQ393251:MZQ393258 NJM393251:NJM393258 NTI393251:NTI393258 ODE393251:ODE393258 ONA393251:ONA393258 OWW393251:OWW393258 PGS393251:PGS393258 PQO393251:PQO393258 QAK393251:QAK393258 QKG393251:QKG393258 QUC393251:QUC393258 RDY393251:RDY393258 RNU393251:RNU393258 RXQ393251:RXQ393258 SHM393251:SHM393258 SRI393251:SRI393258 TBE393251:TBE393258 TLA393251:TLA393258 TUW393251:TUW393258 UES393251:UES393258 UOO393251:UOO393258 UYK393251:UYK393258 VIG393251:VIG393258 VSC393251:VSC393258 WBY393251:WBY393258 WLU393251:WLU393258 WVQ393251:WVQ393258 G458787:J458794 JE458787:JE458794 TA458787:TA458794 ACW458787:ACW458794 AMS458787:AMS458794 AWO458787:AWO458794 BGK458787:BGK458794 BQG458787:BQG458794 CAC458787:CAC458794 CJY458787:CJY458794 CTU458787:CTU458794 DDQ458787:DDQ458794 DNM458787:DNM458794 DXI458787:DXI458794 EHE458787:EHE458794 ERA458787:ERA458794 FAW458787:FAW458794 FKS458787:FKS458794 FUO458787:FUO458794 GEK458787:GEK458794 GOG458787:GOG458794 GYC458787:GYC458794 HHY458787:HHY458794 HRU458787:HRU458794 IBQ458787:IBQ458794 ILM458787:ILM458794 IVI458787:IVI458794 JFE458787:JFE458794 JPA458787:JPA458794 JYW458787:JYW458794 KIS458787:KIS458794 KSO458787:KSO458794 LCK458787:LCK458794 LMG458787:LMG458794 LWC458787:LWC458794 MFY458787:MFY458794 MPU458787:MPU458794 MZQ458787:MZQ458794 NJM458787:NJM458794 NTI458787:NTI458794 ODE458787:ODE458794 ONA458787:ONA458794 OWW458787:OWW458794 PGS458787:PGS458794 PQO458787:PQO458794 QAK458787:QAK458794 QKG458787:QKG458794 QUC458787:QUC458794 RDY458787:RDY458794 RNU458787:RNU458794 RXQ458787:RXQ458794 SHM458787:SHM458794 SRI458787:SRI458794 TBE458787:TBE458794 TLA458787:TLA458794 TUW458787:TUW458794 UES458787:UES458794 UOO458787:UOO458794 UYK458787:UYK458794 VIG458787:VIG458794 VSC458787:VSC458794 WBY458787:WBY458794 WLU458787:WLU458794 WVQ458787:WVQ458794 G524323:J524330 JE524323:JE524330 TA524323:TA524330 ACW524323:ACW524330 AMS524323:AMS524330 AWO524323:AWO524330 BGK524323:BGK524330 BQG524323:BQG524330 CAC524323:CAC524330 CJY524323:CJY524330 CTU524323:CTU524330 DDQ524323:DDQ524330 DNM524323:DNM524330 DXI524323:DXI524330 EHE524323:EHE524330 ERA524323:ERA524330 FAW524323:FAW524330 FKS524323:FKS524330 FUO524323:FUO524330 GEK524323:GEK524330 GOG524323:GOG524330 GYC524323:GYC524330 HHY524323:HHY524330 HRU524323:HRU524330 IBQ524323:IBQ524330 ILM524323:ILM524330 IVI524323:IVI524330 JFE524323:JFE524330 JPA524323:JPA524330 JYW524323:JYW524330 KIS524323:KIS524330 KSO524323:KSO524330 LCK524323:LCK524330 LMG524323:LMG524330 LWC524323:LWC524330 MFY524323:MFY524330 MPU524323:MPU524330 MZQ524323:MZQ524330 NJM524323:NJM524330 NTI524323:NTI524330 ODE524323:ODE524330 ONA524323:ONA524330 OWW524323:OWW524330 PGS524323:PGS524330 PQO524323:PQO524330 QAK524323:QAK524330 QKG524323:QKG524330 QUC524323:QUC524330 RDY524323:RDY524330 RNU524323:RNU524330 RXQ524323:RXQ524330 SHM524323:SHM524330 SRI524323:SRI524330 TBE524323:TBE524330 TLA524323:TLA524330 TUW524323:TUW524330 UES524323:UES524330 UOO524323:UOO524330 UYK524323:UYK524330 VIG524323:VIG524330 VSC524323:VSC524330 WBY524323:WBY524330 WLU524323:WLU524330 WVQ524323:WVQ524330 G589859:J589866 JE589859:JE589866 TA589859:TA589866 ACW589859:ACW589866 AMS589859:AMS589866 AWO589859:AWO589866 BGK589859:BGK589866 BQG589859:BQG589866 CAC589859:CAC589866 CJY589859:CJY589866 CTU589859:CTU589866 DDQ589859:DDQ589866 DNM589859:DNM589866 DXI589859:DXI589866 EHE589859:EHE589866 ERA589859:ERA589866 FAW589859:FAW589866 FKS589859:FKS589866 FUO589859:FUO589866 GEK589859:GEK589866 GOG589859:GOG589866 GYC589859:GYC589866 HHY589859:HHY589866 HRU589859:HRU589866 IBQ589859:IBQ589866 ILM589859:ILM589866 IVI589859:IVI589866 JFE589859:JFE589866 JPA589859:JPA589866 JYW589859:JYW589866 KIS589859:KIS589866 KSO589859:KSO589866 LCK589859:LCK589866 LMG589859:LMG589866 LWC589859:LWC589866 MFY589859:MFY589866 MPU589859:MPU589866 MZQ589859:MZQ589866 NJM589859:NJM589866 NTI589859:NTI589866 ODE589859:ODE589866 ONA589859:ONA589866 OWW589859:OWW589866 PGS589859:PGS589866 PQO589859:PQO589866 QAK589859:QAK589866 QKG589859:QKG589866 QUC589859:QUC589866 RDY589859:RDY589866 RNU589859:RNU589866 RXQ589859:RXQ589866 SHM589859:SHM589866 SRI589859:SRI589866 TBE589859:TBE589866 TLA589859:TLA589866 TUW589859:TUW589866 UES589859:UES589866 UOO589859:UOO589866 UYK589859:UYK589866 VIG589859:VIG589866 VSC589859:VSC589866 WBY589859:WBY589866 WLU589859:WLU589866 WVQ589859:WVQ589866 G655395:J655402 JE655395:JE655402 TA655395:TA655402 ACW655395:ACW655402 AMS655395:AMS655402 AWO655395:AWO655402 BGK655395:BGK655402 BQG655395:BQG655402 CAC655395:CAC655402 CJY655395:CJY655402 CTU655395:CTU655402 DDQ655395:DDQ655402 DNM655395:DNM655402 DXI655395:DXI655402 EHE655395:EHE655402 ERA655395:ERA655402 FAW655395:FAW655402 FKS655395:FKS655402 FUO655395:FUO655402 GEK655395:GEK655402 GOG655395:GOG655402 GYC655395:GYC655402 HHY655395:HHY655402 HRU655395:HRU655402 IBQ655395:IBQ655402 ILM655395:ILM655402 IVI655395:IVI655402 JFE655395:JFE655402 JPA655395:JPA655402 JYW655395:JYW655402 KIS655395:KIS655402 KSO655395:KSO655402 LCK655395:LCK655402 LMG655395:LMG655402 LWC655395:LWC655402 MFY655395:MFY655402 MPU655395:MPU655402 MZQ655395:MZQ655402 NJM655395:NJM655402 NTI655395:NTI655402 ODE655395:ODE655402 ONA655395:ONA655402 OWW655395:OWW655402 PGS655395:PGS655402 PQO655395:PQO655402 QAK655395:QAK655402 QKG655395:QKG655402 QUC655395:QUC655402 RDY655395:RDY655402 RNU655395:RNU655402 RXQ655395:RXQ655402 SHM655395:SHM655402 SRI655395:SRI655402 TBE655395:TBE655402 TLA655395:TLA655402 TUW655395:TUW655402 UES655395:UES655402 UOO655395:UOO655402 UYK655395:UYK655402 VIG655395:VIG655402 VSC655395:VSC655402 WBY655395:WBY655402 WLU655395:WLU655402 WVQ655395:WVQ655402 G720931:J720938 JE720931:JE720938 TA720931:TA720938 ACW720931:ACW720938 AMS720931:AMS720938 AWO720931:AWO720938 BGK720931:BGK720938 BQG720931:BQG720938 CAC720931:CAC720938 CJY720931:CJY720938 CTU720931:CTU720938 DDQ720931:DDQ720938 DNM720931:DNM720938 DXI720931:DXI720938 EHE720931:EHE720938 ERA720931:ERA720938 FAW720931:FAW720938 FKS720931:FKS720938 FUO720931:FUO720938 GEK720931:GEK720938 GOG720931:GOG720938 GYC720931:GYC720938 HHY720931:HHY720938 HRU720931:HRU720938 IBQ720931:IBQ720938 ILM720931:ILM720938 IVI720931:IVI720938 JFE720931:JFE720938 JPA720931:JPA720938 JYW720931:JYW720938 KIS720931:KIS720938 KSO720931:KSO720938 LCK720931:LCK720938 LMG720931:LMG720938 LWC720931:LWC720938 MFY720931:MFY720938 MPU720931:MPU720938 MZQ720931:MZQ720938 NJM720931:NJM720938 NTI720931:NTI720938 ODE720931:ODE720938 ONA720931:ONA720938 OWW720931:OWW720938 PGS720931:PGS720938 PQO720931:PQO720938 QAK720931:QAK720938 QKG720931:QKG720938 QUC720931:QUC720938 RDY720931:RDY720938 RNU720931:RNU720938 RXQ720931:RXQ720938 SHM720931:SHM720938 SRI720931:SRI720938 TBE720931:TBE720938 TLA720931:TLA720938 TUW720931:TUW720938 UES720931:UES720938 UOO720931:UOO720938 UYK720931:UYK720938 VIG720931:VIG720938 VSC720931:VSC720938 WBY720931:WBY720938 WLU720931:WLU720938 WVQ720931:WVQ720938 G786467:J786474 JE786467:JE786474 TA786467:TA786474 ACW786467:ACW786474 AMS786467:AMS786474 AWO786467:AWO786474 BGK786467:BGK786474 BQG786467:BQG786474 CAC786467:CAC786474 CJY786467:CJY786474 CTU786467:CTU786474 DDQ786467:DDQ786474 DNM786467:DNM786474 DXI786467:DXI786474 EHE786467:EHE786474 ERA786467:ERA786474 FAW786467:FAW786474 FKS786467:FKS786474 FUO786467:FUO786474 GEK786467:GEK786474 GOG786467:GOG786474 GYC786467:GYC786474 HHY786467:HHY786474 HRU786467:HRU786474 IBQ786467:IBQ786474 ILM786467:ILM786474 IVI786467:IVI786474 JFE786467:JFE786474 JPA786467:JPA786474 JYW786467:JYW786474 KIS786467:KIS786474 KSO786467:KSO786474 LCK786467:LCK786474 LMG786467:LMG786474 LWC786467:LWC786474 MFY786467:MFY786474 MPU786467:MPU786474 MZQ786467:MZQ786474 NJM786467:NJM786474 NTI786467:NTI786474 ODE786467:ODE786474 ONA786467:ONA786474 OWW786467:OWW786474 PGS786467:PGS786474 PQO786467:PQO786474 QAK786467:QAK786474 QKG786467:QKG786474 QUC786467:QUC786474 RDY786467:RDY786474 RNU786467:RNU786474 RXQ786467:RXQ786474 SHM786467:SHM786474 SRI786467:SRI786474 TBE786467:TBE786474 TLA786467:TLA786474 TUW786467:TUW786474 UES786467:UES786474 UOO786467:UOO786474 UYK786467:UYK786474 VIG786467:VIG786474 VSC786467:VSC786474 WBY786467:WBY786474 WLU786467:WLU786474 WVQ786467:WVQ786474 G852003:J852010 JE852003:JE852010 TA852003:TA852010 ACW852003:ACW852010 AMS852003:AMS852010 AWO852003:AWO852010 BGK852003:BGK852010 BQG852003:BQG852010 CAC852003:CAC852010 CJY852003:CJY852010 CTU852003:CTU852010 DDQ852003:DDQ852010 DNM852003:DNM852010 DXI852003:DXI852010 EHE852003:EHE852010 ERA852003:ERA852010 FAW852003:FAW852010 FKS852003:FKS852010 FUO852003:FUO852010 GEK852003:GEK852010 GOG852003:GOG852010 GYC852003:GYC852010 HHY852003:HHY852010 HRU852003:HRU852010 IBQ852003:IBQ852010 ILM852003:ILM852010 IVI852003:IVI852010 JFE852003:JFE852010 JPA852003:JPA852010 JYW852003:JYW852010 KIS852003:KIS852010 KSO852003:KSO852010 LCK852003:LCK852010 LMG852003:LMG852010 LWC852003:LWC852010 MFY852003:MFY852010 MPU852003:MPU852010 MZQ852003:MZQ852010 NJM852003:NJM852010 NTI852003:NTI852010 ODE852003:ODE852010 ONA852003:ONA852010 OWW852003:OWW852010 PGS852003:PGS852010 PQO852003:PQO852010 QAK852003:QAK852010 QKG852003:QKG852010 QUC852003:QUC852010 RDY852003:RDY852010 RNU852003:RNU852010 RXQ852003:RXQ852010 SHM852003:SHM852010 SRI852003:SRI852010 TBE852003:TBE852010 TLA852003:TLA852010 TUW852003:TUW852010 UES852003:UES852010 UOO852003:UOO852010 UYK852003:UYK852010 VIG852003:VIG852010 VSC852003:VSC852010 WBY852003:WBY852010 WLU852003:WLU852010 WVQ852003:WVQ852010 G917539:J917546 JE917539:JE917546 TA917539:TA917546 ACW917539:ACW917546 AMS917539:AMS917546 AWO917539:AWO917546 BGK917539:BGK917546 BQG917539:BQG917546 CAC917539:CAC917546 CJY917539:CJY917546 CTU917539:CTU917546 DDQ917539:DDQ917546 DNM917539:DNM917546 DXI917539:DXI917546 EHE917539:EHE917546 ERA917539:ERA917546 FAW917539:FAW917546 FKS917539:FKS917546 FUO917539:FUO917546 GEK917539:GEK917546 GOG917539:GOG917546 GYC917539:GYC917546 HHY917539:HHY917546 HRU917539:HRU917546 IBQ917539:IBQ917546 ILM917539:ILM917546 IVI917539:IVI917546 JFE917539:JFE917546 JPA917539:JPA917546 JYW917539:JYW917546 KIS917539:KIS917546 KSO917539:KSO917546 LCK917539:LCK917546 LMG917539:LMG917546 LWC917539:LWC917546 MFY917539:MFY917546 MPU917539:MPU917546 MZQ917539:MZQ917546 NJM917539:NJM917546 NTI917539:NTI917546 ODE917539:ODE917546 ONA917539:ONA917546 OWW917539:OWW917546 PGS917539:PGS917546 PQO917539:PQO917546 QAK917539:QAK917546 QKG917539:QKG917546 QUC917539:QUC917546 RDY917539:RDY917546 RNU917539:RNU917546 RXQ917539:RXQ917546 SHM917539:SHM917546 SRI917539:SRI917546 TBE917539:TBE917546 TLA917539:TLA917546 TUW917539:TUW917546 UES917539:UES917546 UOO917539:UOO917546 UYK917539:UYK917546 VIG917539:VIG917546 VSC917539:VSC917546 WBY917539:WBY917546 WLU917539:WLU917546 WVQ917539:WVQ917546 G983075:J983082 JE983075:JE983082 TA983075:TA983082 ACW983075:ACW983082 AMS983075:AMS983082 AWO983075:AWO983082 BGK983075:BGK983082 BQG983075:BQG983082 CAC983075:CAC983082 CJY983075:CJY983082 CTU983075:CTU983082 DDQ983075:DDQ983082 DNM983075:DNM983082 DXI983075:DXI983082 EHE983075:EHE983082 ERA983075:ERA983082 FAW983075:FAW983082 FKS983075:FKS983082 FUO983075:FUO983082 GEK983075:GEK983082 GOG983075:GOG983082 GYC983075:GYC983082 HHY983075:HHY983082 HRU983075:HRU983082 IBQ983075:IBQ983082 ILM983075:ILM983082 IVI983075:IVI983082 JFE983075:JFE983082 JPA983075:JPA983082 JYW983075:JYW983082 KIS983075:KIS983082 KSO983075:KSO983082 LCK983075:LCK983082 LMG983075:LMG983082 LWC983075:LWC983082 MFY983075:MFY983082 MPU983075:MPU983082 MZQ983075:MZQ983082 NJM983075:NJM983082 NTI983075:NTI983082 ODE983075:ODE983082 ONA983075:ONA983082 OWW983075:OWW983082 PGS983075:PGS983082 PQO983075:PQO983082 QAK983075:QAK983082 QKG983075:QKG983082 QUC983075:QUC983082 RDY983075:RDY983082 RNU983075:RNU983082 RXQ983075:RXQ983082 SHM983075:SHM983082 SRI983075:SRI983082 TBE983075:TBE983082 TLA983075:TLA983082 TUW983075:TUW983082 UES983075:UES983082 UOO983075:UOO983082 UYK983075:UYK983082 VIG983075:VIG983082 VSC983075:VSC983082 WBY983075:WBY983082 WLU983075:WLU983082 WVQ983075:WVQ983082" xr:uid="{00000000-0002-0000-0100-000002000000}">
      <formula1>$F$62:$F$62</formula1>
    </dataValidation>
    <dataValidation type="list" allowBlank="1" showInputMessage="1" showErrorMessage="1" sqref="L65571:L65578 WVT983075:WVT983082 WLX983075:WLX983082 WCB983075:WCB983082 VSF983075:VSF983082 VIJ983075:VIJ983082 UYN983075:UYN983082 UOR983075:UOR983082 UEV983075:UEV983082 TUZ983075:TUZ983082 TLD983075:TLD983082 TBH983075:TBH983082 SRL983075:SRL983082 SHP983075:SHP983082 RXT983075:RXT983082 RNX983075:RNX983082 REB983075:REB983082 QUF983075:QUF983082 QKJ983075:QKJ983082 QAN983075:QAN983082 PQR983075:PQR983082 PGV983075:PGV983082 OWZ983075:OWZ983082 OND983075:OND983082 ODH983075:ODH983082 NTL983075:NTL983082 NJP983075:NJP983082 MZT983075:MZT983082 MPX983075:MPX983082 MGB983075:MGB983082 LWF983075:LWF983082 LMJ983075:LMJ983082 LCN983075:LCN983082 KSR983075:KSR983082 KIV983075:KIV983082 JYZ983075:JYZ983082 JPD983075:JPD983082 JFH983075:JFH983082 IVL983075:IVL983082 ILP983075:ILP983082 IBT983075:IBT983082 HRX983075:HRX983082 HIB983075:HIB983082 GYF983075:GYF983082 GOJ983075:GOJ983082 GEN983075:GEN983082 FUR983075:FUR983082 FKV983075:FKV983082 FAZ983075:FAZ983082 ERD983075:ERD983082 EHH983075:EHH983082 DXL983075:DXL983082 DNP983075:DNP983082 DDT983075:DDT983082 CTX983075:CTX983082 CKB983075:CKB983082 CAF983075:CAF983082 BQJ983075:BQJ983082 BGN983075:BGN983082 AWR983075:AWR983082 AMV983075:AMV983082 ACZ983075:ACZ983082 TD983075:TD983082 JH983075:JH983082 L983075:L983082 WVT917539:WVT917546 WLX917539:WLX917546 WCB917539:WCB917546 VSF917539:VSF917546 VIJ917539:VIJ917546 UYN917539:UYN917546 UOR917539:UOR917546 UEV917539:UEV917546 TUZ917539:TUZ917546 TLD917539:TLD917546 TBH917539:TBH917546 SRL917539:SRL917546 SHP917539:SHP917546 RXT917539:RXT917546 RNX917539:RNX917546 REB917539:REB917546 QUF917539:QUF917546 QKJ917539:QKJ917546 QAN917539:QAN917546 PQR917539:PQR917546 PGV917539:PGV917546 OWZ917539:OWZ917546 OND917539:OND917546 ODH917539:ODH917546 NTL917539:NTL917546 NJP917539:NJP917546 MZT917539:MZT917546 MPX917539:MPX917546 MGB917539:MGB917546 LWF917539:LWF917546 LMJ917539:LMJ917546 LCN917539:LCN917546 KSR917539:KSR917546 KIV917539:KIV917546 JYZ917539:JYZ917546 JPD917539:JPD917546 JFH917539:JFH917546 IVL917539:IVL917546 ILP917539:ILP917546 IBT917539:IBT917546 HRX917539:HRX917546 HIB917539:HIB917546 GYF917539:GYF917546 GOJ917539:GOJ917546 GEN917539:GEN917546 FUR917539:FUR917546 FKV917539:FKV917546 FAZ917539:FAZ917546 ERD917539:ERD917546 EHH917539:EHH917546 DXL917539:DXL917546 DNP917539:DNP917546 DDT917539:DDT917546 CTX917539:CTX917546 CKB917539:CKB917546 CAF917539:CAF917546 BQJ917539:BQJ917546 BGN917539:BGN917546 AWR917539:AWR917546 AMV917539:AMV917546 ACZ917539:ACZ917546 TD917539:TD917546 JH917539:JH917546 L917539:L917546 WVT852003:WVT852010 WLX852003:WLX852010 WCB852003:WCB852010 VSF852003:VSF852010 VIJ852003:VIJ852010 UYN852003:UYN852010 UOR852003:UOR852010 UEV852003:UEV852010 TUZ852003:TUZ852010 TLD852003:TLD852010 TBH852003:TBH852010 SRL852003:SRL852010 SHP852003:SHP852010 RXT852003:RXT852010 RNX852003:RNX852010 REB852003:REB852010 QUF852003:QUF852010 QKJ852003:QKJ852010 QAN852003:QAN852010 PQR852003:PQR852010 PGV852003:PGV852010 OWZ852003:OWZ852010 OND852003:OND852010 ODH852003:ODH852010 NTL852003:NTL852010 NJP852003:NJP852010 MZT852003:MZT852010 MPX852003:MPX852010 MGB852003:MGB852010 LWF852003:LWF852010 LMJ852003:LMJ852010 LCN852003:LCN852010 KSR852003:KSR852010 KIV852003:KIV852010 JYZ852003:JYZ852010 JPD852003:JPD852010 JFH852003:JFH852010 IVL852003:IVL852010 ILP852003:ILP852010 IBT852003:IBT852010 HRX852003:HRX852010 HIB852003:HIB852010 GYF852003:GYF852010 GOJ852003:GOJ852010 GEN852003:GEN852010 FUR852003:FUR852010 FKV852003:FKV852010 FAZ852003:FAZ852010 ERD852003:ERD852010 EHH852003:EHH852010 DXL852003:DXL852010 DNP852003:DNP852010 DDT852003:DDT852010 CTX852003:CTX852010 CKB852003:CKB852010 CAF852003:CAF852010 BQJ852003:BQJ852010 BGN852003:BGN852010 AWR852003:AWR852010 AMV852003:AMV852010 ACZ852003:ACZ852010 TD852003:TD852010 JH852003:JH852010 L852003:L852010 WVT786467:WVT786474 WLX786467:WLX786474 WCB786467:WCB786474 VSF786467:VSF786474 VIJ786467:VIJ786474 UYN786467:UYN786474 UOR786467:UOR786474 UEV786467:UEV786474 TUZ786467:TUZ786474 TLD786467:TLD786474 TBH786467:TBH786474 SRL786467:SRL786474 SHP786467:SHP786474 RXT786467:RXT786474 RNX786467:RNX786474 REB786467:REB786474 QUF786467:QUF786474 QKJ786467:QKJ786474 QAN786467:QAN786474 PQR786467:PQR786474 PGV786467:PGV786474 OWZ786467:OWZ786474 OND786467:OND786474 ODH786467:ODH786474 NTL786467:NTL786474 NJP786467:NJP786474 MZT786467:MZT786474 MPX786467:MPX786474 MGB786467:MGB786474 LWF786467:LWF786474 LMJ786467:LMJ786474 LCN786467:LCN786474 KSR786467:KSR786474 KIV786467:KIV786474 JYZ786467:JYZ786474 JPD786467:JPD786474 JFH786467:JFH786474 IVL786467:IVL786474 ILP786467:ILP786474 IBT786467:IBT786474 HRX786467:HRX786474 HIB786467:HIB786474 GYF786467:GYF786474 GOJ786467:GOJ786474 GEN786467:GEN786474 FUR786467:FUR786474 FKV786467:FKV786474 FAZ786467:FAZ786474 ERD786467:ERD786474 EHH786467:EHH786474 DXL786467:DXL786474 DNP786467:DNP786474 DDT786467:DDT786474 CTX786467:CTX786474 CKB786467:CKB786474 CAF786467:CAF786474 BQJ786467:BQJ786474 BGN786467:BGN786474 AWR786467:AWR786474 AMV786467:AMV786474 ACZ786467:ACZ786474 TD786467:TD786474 JH786467:JH786474 L786467:L786474 WVT720931:WVT720938 WLX720931:WLX720938 WCB720931:WCB720938 VSF720931:VSF720938 VIJ720931:VIJ720938 UYN720931:UYN720938 UOR720931:UOR720938 UEV720931:UEV720938 TUZ720931:TUZ720938 TLD720931:TLD720938 TBH720931:TBH720938 SRL720931:SRL720938 SHP720931:SHP720938 RXT720931:RXT720938 RNX720931:RNX720938 REB720931:REB720938 QUF720931:QUF720938 QKJ720931:QKJ720938 QAN720931:QAN720938 PQR720931:PQR720938 PGV720931:PGV720938 OWZ720931:OWZ720938 OND720931:OND720938 ODH720931:ODH720938 NTL720931:NTL720938 NJP720931:NJP720938 MZT720931:MZT720938 MPX720931:MPX720938 MGB720931:MGB720938 LWF720931:LWF720938 LMJ720931:LMJ720938 LCN720931:LCN720938 KSR720931:KSR720938 KIV720931:KIV720938 JYZ720931:JYZ720938 JPD720931:JPD720938 JFH720931:JFH720938 IVL720931:IVL720938 ILP720931:ILP720938 IBT720931:IBT720938 HRX720931:HRX720938 HIB720931:HIB720938 GYF720931:GYF720938 GOJ720931:GOJ720938 GEN720931:GEN720938 FUR720931:FUR720938 FKV720931:FKV720938 FAZ720931:FAZ720938 ERD720931:ERD720938 EHH720931:EHH720938 DXL720931:DXL720938 DNP720931:DNP720938 DDT720931:DDT720938 CTX720931:CTX720938 CKB720931:CKB720938 CAF720931:CAF720938 BQJ720931:BQJ720938 BGN720931:BGN720938 AWR720931:AWR720938 AMV720931:AMV720938 ACZ720931:ACZ720938 TD720931:TD720938 JH720931:JH720938 L720931:L720938 WVT655395:WVT655402 WLX655395:WLX655402 WCB655395:WCB655402 VSF655395:VSF655402 VIJ655395:VIJ655402 UYN655395:UYN655402 UOR655395:UOR655402 UEV655395:UEV655402 TUZ655395:TUZ655402 TLD655395:TLD655402 TBH655395:TBH655402 SRL655395:SRL655402 SHP655395:SHP655402 RXT655395:RXT655402 RNX655395:RNX655402 REB655395:REB655402 QUF655395:QUF655402 QKJ655395:QKJ655402 QAN655395:QAN655402 PQR655395:PQR655402 PGV655395:PGV655402 OWZ655395:OWZ655402 OND655395:OND655402 ODH655395:ODH655402 NTL655395:NTL655402 NJP655395:NJP655402 MZT655395:MZT655402 MPX655395:MPX655402 MGB655395:MGB655402 LWF655395:LWF655402 LMJ655395:LMJ655402 LCN655395:LCN655402 KSR655395:KSR655402 KIV655395:KIV655402 JYZ655395:JYZ655402 JPD655395:JPD655402 JFH655395:JFH655402 IVL655395:IVL655402 ILP655395:ILP655402 IBT655395:IBT655402 HRX655395:HRX655402 HIB655395:HIB655402 GYF655395:GYF655402 GOJ655395:GOJ655402 GEN655395:GEN655402 FUR655395:FUR655402 FKV655395:FKV655402 FAZ655395:FAZ655402 ERD655395:ERD655402 EHH655395:EHH655402 DXL655395:DXL655402 DNP655395:DNP655402 DDT655395:DDT655402 CTX655395:CTX655402 CKB655395:CKB655402 CAF655395:CAF655402 BQJ655395:BQJ655402 BGN655395:BGN655402 AWR655395:AWR655402 AMV655395:AMV655402 ACZ655395:ACZ655402 TD655395:TD655402 JH655395:JH655402 L655395:L655402 WVT589859:WVT589866 WLX589859:WLX589866 WCB589859:WCB589866 VSF589859:VSF589866 VIJ589859:VIJ589866 UYN589859:UYN589866 UOR589859:UOR589866 UEV589859:UEV589866 TUZ589859:TUZ589866 TLD589859:TLD589866 TBH589859:TBH589866 SRL589859:SRL589866 SHP589859:SHP589866 RXT589859:RXT589866 RNX589859:RNX589866 REB589859:REB589866 QUF589859:QUF589866 QKJ589859:QKJ589866 QAN589859:QAN589866 PQR589859:PQR589866 PGV589859:PGV589866 OWZ589859:OWZ589866 OND589859:OND589866 ODH589859:ODH589866 NTL589859:NTL589866 NJP589859:NJP589866 MZT589859:MZT589866 MPX589859:MPX589866 MGB589859:MGB589866 LWF589859:LWF589866 LMJ589859:LMJ589866 LCN589859:LCN589866 KSR589859:KSR589866 KIV589859:KIV589866 JYZ589859:JYZ589866 JPD589859:JPD589866 JFH589859:JFH589866 IVL589859:IVL589866 ILP589859:ILP589866 IBT589859:IBT589866 HRX589859:HRX589866 HIB589859:HIB589866 GYF589859:GYF589866 GOJ589859:GOJ589866 GEN589859:GEN589866 FUR589859:FUR589866 FKV589859:FKV589866 FAZ589859:FAZ589866 ERD589859:ERD589866 EHH589859:EHH589866 DXL589859:DXL589866 DNP589859:DNP589866 DDT589859:DDT589866 CTX589859:CTX589866 CKB589859:CKB589866 CAF589859:CAF589866 BQJ589859:BQJ589866 BGN589859:BGN589866 AWR589859:AWR589866 AMV589859:AMV589866 ACZ589859:ACZ589866 TD589859:TD589866 JH589859:JH589866 L589859:L589866 WVT524323:WVT524330 WLX524323:WLX524330 WCB524323:WCB524330 VSF524323:VSF524330 VIJ524323:VIJ524330 UYN524323:UYN524330 UOR524323:UOR524330 UEV524323:UEV524330 TUZ524323:TUZ524330 TLD524323:TLD524330 TBH524323:TBH524330 SRL524323:SRL524330 SHP524323:SHP524330 RXT524323:RXT524330 RNX524323:RNX524330 REB524323:REB524330 QUF524323:QUF524330 QKJ524323:QKJ524330 QAN524323:QAN524330 PQR524323:PQR524330 PGV524323:PGV524330 OWZ524323:OWZ524330 OND524323:OND524330 ODH524323:ODH524330 NTL524323:NTL524330 NJP524323:NJP524330 MZT524323:MZT524330 MPX524323:MPX524330 MGB524323:MGB524330 LWF524323:LWF524330 LMJ524323:LMJ524330 LCN524323:LCN524330 KSR524323:KSR524330 KIV524323:KIV524330 JYZ524323:JYZ524330 JPD524323:JPD524330 JFH524323:JFH524330 IVL524323:IVL524330 ILP524323:ILP524330 IBT524323:IBT524330 HRX524323:HRX524330 HIB524323:HIB524330 GYF524323:GYF524330 GOJ524323:GOJ524330 GEN524323:GEN524330 FUR524323:FUR524330 FKV524323:FKV524330 FAZ524323:FAZ524330 ERD524323:ERD524330 EHH524323:EHH524330 DXL524323:DXL524330 DNP524323:DNP524330 DDT524323:DDT524330 CTX524323:CTX524330 CKB524323:CKB524330 CAF524323:CAF524330 BQJ524323:BQJ524330 BGN524323:BGN524330 AWR524323:AWR524330 AMV524323:AMV524330 ACZ524323:ACZ524330 TD524323:TD524330 JH524323:JH524330 L524323:L524330 WVT458787:WVT458794 WLX458787:WLX458794 WCB458787:WCB458794 VSF458787:VSF458794 VIJ458787:VIJ458794 UYN458787:UYN458794 UOR458787:UOR458794 UEV458787:UEV458794 TUZ458787:TUZ458794 TLD458787:TLD458794 TBH458787:TBH458794 SRL458787:SRL458794 SHP458787:SHP458794 RXT458787:RXT458794 RNX458787:RNX458794 REB458787:REB458794 QUF458787:QUF458794 QKJ458787:QKJ458794 QAN458787:QAN458794 PQR458787:PQR458794 PGV458787:PGV458794 OWZ458787:OWZ458794 OND458787:OND458794 ODH458787:ODH458794 NTL458787:NTL458794 NJP458787:NJP458794 MZT458787:MZT458794 MPX458787:MPX458794 MGB458787:MGB458794 LWF458787:LWF458794 LMJ458787:LMJ458794 LCN458787:LCN458794 KSR458787:KSR458794 KIV458787:KIV458794 JYZ458787:JYZ458794 JPD458787:JPD458794 JFH458787:JFH458794 IVL458787:IVL458794 ILP458787:ILP458794 IBT458787:IBT458794 HRX458787:HRX458794 HIB458787:HIB458794 GYF458787:GYF458794 GOJ458787:GOJ458794 GEN458787:GEN458794 FUR458787:FUR458794 FKV458787:FKV458794 FAZ458787:FAZ458794 ERD458787:ERD458794 EHH458787:EHH458794 DXL458787:DXL458794 DNP458787:DNP458794 DDT458787:DDT458794 CTX458787:CTX458794 CKB458787:CKB458794 CAF458787:CAF458794 BQJ458787:BQJ458794 BGN458787:BGN458794 AWR458787:AWR458794 AMV458787:AMV458794 ACZ458787:ACZ458794 TD458787:TD458794 JH458787:JH458794 L458787:L458794 WVT393251:WVT393258 WLX393251:WLX393258 WCB393251:WCB393258 VSF393251:VSF393258 VIJ393251:VIJ393258 UYN393251:UYN393258 UOR393251:UOR393258 UEV393251:UEV393258 TUZ393251:TUZ393258 TLD393251:TLD393258 TBH393251:TBH393258 SRL393251:SRL393258 SHP393251:SHP393258 RXT393251:RXT393258 RNX393251:RNX393258 REB393251:REB393258 QUF393251:QUF393258 QKJ393251:QKJ393258 QAN393251:QAN393258 PQR393251:PQR393258 PGV393251:PGV393258 OWZ393251:OWZ393258 OND393251:OND393258 ODH393251:ODH393258 NTL393251:NTL393258 NJP393251:NJP393258 MZT393251:MZT393258 MPX393251:MPX393258 MGB393251:MGB393258 LWF393251:LWF393258 LMJ393251:LMJ393258 LCN393251:LCN393258 KSR393251:KSR393258 KIV393251:KIV393258 JYZ393251:JYZ393258 JPD393251:JPD393258 JFH393251:JFH393258 IVL393251:IVL393258 ILP393251:ILP393258 IBT393251:IBT393258 HRX393251:HRX393258 HIB393251:HIB393258 GYF393251:GYF393258 GOJ393251:GOJ393258 GEN393251:GEN393258 FUR393251:FUR393258 FKV393251:FKV393258 FAZ393251:FAZ393258 ERD393251:ERD393258 EHH393251:EHH393258 DXL393251:DXL393258 DNP393251:DNP393258 DDT393251:DDT393258 CTX393251:CTX393258 CKB393251:CKB393258 CAF393251:CAF393258 BQJ393251:BQJ393258 BGN393251:BGN393258 AWR393251:AWR393258 AMV393251:AMV393258 ACZ393251:ACZ393258 TD393251:TD393258 JH393251:JH393258 L393251:L393258 WVT327715:WVT327722 WLX327715:WLX327722 WCB327715:WCB327722 VSF327715:VSF327722 VIJ327715:VIJ327722 UYN327715:UYN327722 UOR327715:UOR327722 UEV327715:UEV327722 TUZ327715:TUZ327722 TLD327715:TLD327722 TBH327715:TBH327722 SRL327715:SRL327722 SHP327715:SHP327722 RXT327715:RXT327722 RNX327715:RNX327722 REB327715:REB327722 QUF327715:QUF327722 QKJ327715:QKJ327722 QAN327715:QAN327722 PQR327715:PQR327722 PGV327715:PGV327722 OWZ327715:OWZ327722 OND327715:OND327722 ODH327715:ODH327722 NTL327715:NTL327722 NJP327715:NJP327722 MZT327715:MZT327722 MPX327715:MPX327722 MGB327715:MGB327722 LWF327715:LWF327722 LMJ327715:LMJ327722 LCN327715:LCN327722 KSR327715:KSR327722 KIV327715:KIV327722 JYZ327715:JYZ327722 JPD327715:JPD327722 JFH327715:JFH327722 IVL327715:IVL327722 ILP327715:ILP327722 IBT327715:IBT327722 HRX327715:HRX327722 HIB327715:HIB327722 GYF327715:GYF327722 GOJ327715:GOJ327722 GEN327715:GEN327722 FUR327715:FUR327722 FKV327715:FKV327722 FAZ327715:FAZ327722 ERD327715:ERD327722 EHH327715:EHH327722 DXL327715:DXL327722 DNP327715:DNP327722 DDT327715:DDT327722 CTX327715:CTX327722 CKB327715:CKB327722 CAF327715:CAF327722 BQJ327715:BQJ327722 BGN327715:BGN327722 AWR327715:AWR327722 AMV327715:AMV327722 ACZ327715:ACZ327722 TD327715:TD327722 JH327715:JH327722 L327715:L327722 WVT262179:WVT262186 WLX262179:WLX262186 WCB262179:WCB262186 VSF262179:VSF262186 VIJ262179:VIJ262186 UYN262179:UYN262186 UOR262179:UOR262186 UEV262179:UEV262186 TUZ262179:TUZ262186 TLD262179:TLD262186 TBH262179:TBH262186 SRL262179:SRL262186 SHP262179:SHP262186 RXT262179:RXT262186 RNX262179:RNX262186 REB262179:REB262186 QUF262179:QUF262186 QKJ262179:QKJ262186 QAN262179:QAN262186 PQR262179:PQR262186 PGV262179:PGV262186 OWZ262179:OWZ262186 OND262179:OND262186 ODH262179:ODH262186 NTL262179:NTL262186 NJP262179:NJP262186 MZT262179:MZT262186 MPX262179:MPX262186 MGB262179:MGB262186 LWF262179:LWF262186 LMJ262179:LMJ262186 LCN262179:LCN262186 KSR262179:KSR262186 KIV262179:KIV262186 JYZ262179:JYZ262186 JPD262179:JPD262186 JFH262179:JFH262186 IVL262179:IVL262186 ILP262179:ILP262186 IBT262179:IBT262186 HRX262179:HRX262186 HIB262179:HIB262186 GYF262179:GYF262186 GOJ262179:GOJ262186 GEN262179:GEN262186 FUR262179:FUR262186 FKV262179:FKV262186 FAZ262179:FAZ262186 ERD262179:ERD262186 EHH262179:EHH262186 DXL262179:DXL262186 DNP262179:DNP262186 DDT262179:DDT262186 CTX262179:CTX262186 CKB262179:CKB262186 CAF262179:CAF262186 BQJ262179:BQJ262186 BGN262179:BGN262186 AWR262179:AWR262186 AMV262179:AMV262186 ACZ262179:ACZ262186 TD262179:TD262186 JH262179:JH262186 L262179:L262186 WVT196643:WVT196650 WLX196643:WLX196650 WCB196643:WCB196650 VSF196643:VSF196650 VIJ196643:VIJ196650 UYN196643:UYN196650 UOR196643:UOR196650 UEV196643:UEV196650 TUZ196643:TUZ196650 TLD196643:TLD196650 TBH196643:TBH196650 SRL196643:SRL196650 SHP196643:SHP196650 RXT196643:RXT196650 RNX196643:RNX196650 REB196643:REB196650 QUF196643:QUF196650 QKJ196643:QKJ196650 QAN196643:QAN196650 PQR196643:PQR196650 PGV196643:PGV196650 OWZ196643:OWZ196650 OND196643:OND196650 ODH196643:ODH196650 NTL196643:NTL196650 NJP196643:NJP196650 MZT196643:MZT196650 MPX196643:MPX196650 MGB196643:MGB196650 LWF196643:LWF196650 LMJ196643:LMJ196650 LCN196643:LCN196650 KSR196643:KSR196650 KIV196643:KIV196650 JYZ196643:JYZ196650 JPD196643:JPD196650 JFH196643:JFH196650 IVL196643:IVL196650 ILP196643:ILP196650 IBT196643:IBT196650 HRX196643:HRX196650 HIB196643:HIB196650 GYF196643:GYF196650 GOJ196643:GOJ196650 GEN196643:GEN196650 FUR196643:FUR196650 FKV196643:FKV196650 FAZ196643:FAZ196650 ERD196643:ERD196650 EHH196643:EHH196650 DXL196643:DXL196650 DNP196643:DNP196650 DDT196643:DDT196650 CTX196643:CTX196650 CKB196643:CKB196650 CAF196643:CAF196650 BQJ196643:BQJ196650 BGN196643:BGN196650 AWR196643:AWR196650 AMV196643:AMV196650 ACZ196643:ACZ196650 TD196643:TD196650 JH196643:JH196650 L196643:L196650 WVT131107:WVT131114 WLX131107:WLX131114 WCB131107:WCB131114 VSF131107:VSF131114 VIJ131107:VIJ131114 UYN131107:UYN131114 UOR131107:UOR131114 UEV131107:UEV131114 TUZ131107:TUZ131114 TLD131107:TLD131114 TBH131107:TBH131114 SRL131107:SRL131114 SHP131107:SHP131114 RXT131107:RXT131114 RNX131107:RNX131114 REB131107:REB131114 QUF131107:QUF131114 QKJ131107:QKJ131114 QAN131107:QAN131114 PQR131107:PQR131114 PGV131107:PGV131114 OWZ131107:OWZ131114 OND131107:OND131114 ODH131107:ODH131114 NTL131107:NTL131114 NJP131107:NJP131114 MZT131107:MZT131114 MPX131107:MPX131114 MGB131107:MGB131114 LWF131107:LWF131114 LMJ131107:LMJ131114 LCN131107:LCN131114 KSR131107:KSR131114 KIV131107:KIV131114 JYZ131107:JYZ131114 JPD131107:JPD131114 JFH131107:JFH131114 IVL131107:IVL131114 ILP131107:ILP131114 IBT131107:IBT131114 HRX131107:HRX131114 HIB131107:HIB131114 GYF131107:GYF131114 GOJ131107:GOJ131114 GEN131107:GEN131114 FUR131107:FUR131114 FKV131107:FKV131114 FAZ131107:FAZ131114 ERD131107:ERD131114 EHH131107:EHH131114 DXL131107:DXL131114 DNP131107:DNP131114 DDT131107:DDT131114 CTX131107:CTX131114 CKB131107:CKB131114 CAF131107:CAF131114 BQJ131107:BQJ131114 BGN131107:BGN131114 AWR131107:AWR131114 AMV131107:AMV131114 ACZ131107:ACZ131114 TD131107:TD131114 JH131107:JH131114 L131107:L131114 WVT65571:WVT65578 WLX65571:WLX65578 WCB65571:WCB65578 VSF65571:VSF65578 VIJ65571:VIJ65578 UYN65571:UYN65578 UOR65571:UOR65578 UEV65571:UEV65578 TUZ65571:TUZ65578 TLD65571:TLD65578 TBH65571:TBH65578 SRL65571:SRL65578 SHP65571:SHP65578 RXT65571:RXT65578 RNX65571:RNX65578 REB65571:REB65578 QUF65571:QUF65578 QKJ65571:QKJ65578 QAN65571:QAN65578 PQR65571:PQR65578 PGV65571:PGV65578 OWZ65571:OWZ65578 OND65571:OND65578 ODH65571:ODH65578 NTL65571:NTL65578 NJP65571:NJP65578 MZT65571:MZT65578 MPX65571:MPX65578 MGB65571:MGB65578 LWF65571:LWF65578 LMJ65571:LMJ65578 LCN65571:LCN65578 KSR65571:KSR65578 KIV65571:KIV65578 JYZ65571:JYZ65578 JPD65571:JPD65578 JFH65571:JFH65578 IVL65571:IVL65578 ILP65571:ILP65578 IBT65571:IBT65578 HRX65571:HRX65578 HIB65571:HIB65578 GYF65571:GYF65578 GOJ65571:GOJ65578 GEN65571:GEN65578 FUR65571:FUR65578 FKV65571:FKV65578 FAZ65571:FAZ65578 ERD65571:ERD65578 EHH65571:EHH65578 DXL65571:DXL65578 DNP65571:DNP65578 DDT65571:DDT65578 CTX65571:CTX65578 CKB65571:CKB65578 CAF65571:CAF65578 BQJ65571:BQJ65578 BGN65571:BGN65578 AWR65571:AWR65578 AMV65571:AMV65578 ACZ65571:ACZ65578 TD65571:TD65578 JH65571:JH65578 WVT13:WVT22 WLX13:WLX22 WCB13:WCB22 VSF13:VSF22 VIJ13:VIJ22 UYN13:UYN22 UOR13:UOR22 UEV13:UEV22 TUZ13:TUZ22 TLD13:TLD22 TBH13:TBH22 SRL13:SRL22 SHP13:SHP22 RXT13:RXT22 RNX13:RNX22 REB13:REB22 QUF13:QUF22 QKJ13:QKJ22 QAN13:QAN22 PQR13:PQR22 PGV13:PGV22 OWZ13:OWZ22 OND13:OND22 ODH13:ODH22 NTL13:NTL22 NJP13:NJP22 MZT13:MZT22 MPX13:MPX22 MGB13:MGB22 LWF13:LWF22 LMJ13:LMJ22 LCN13:LCN22 KSR13:KSR22 KIV13:KIV22 JYZ13:JYZ22 JPD13:JPD22 JFH13:JFH22 IVL13:IVL22 ILP13:ILP22 IBT13:IBT22 HRX13:HRX22 HIB13:HIB22 GYF13:GYF22 GOJ13:GOJ22 GEN13:GEN22 FUR13:FUR22 FKV13:FKV22 FAZ13:FAZ22 ERD13:ERD22 EHH13:EHH22 DXL13:DXL22 DNP13:DNP22 DDT13:DDT22 CTX13:CTX22 CKB13:CKB22 CAF13:CAF22 BQJ13:BQJ22 BGN13:BGN22 AWR13:AWR22 AMV13:AMV22 ACZ13:ACZ22 TD13:TD22 JH13:JH22" xr:uid="{00000000-0002-0000-0100-000003000000}">
      <formula1>$F$68:$F$70</formula1>
    </dataValidation>
    <dataValidation type="list" allowBlank="1" showInputMessage="1" showErrorMessage="1" sqref="F13 F44 F41 F37 F34 F30 F27 F23 F48 F20 F51 F16" xr:uid="{00000000-0002-0000-0100-000004000000}">
      <formula1>$F$58:$F$59</formula1>
    </dataValidation>
    <dataValidation type="list" allowBlank="1" showInputMessage="1" showErrorMessage="1" sqref="I13 I44 I41 I37 I34 I30 I27 I23 I48 I20 I51 I16" xr:uid="{00000000-0002-0000-0100-000005000000}">
      <formula1>$F$62:$F$63</formula1>
    </dataValidation>
    <dataValidation type="list" allowBlank="1" showInputMessage="1" showErrorMessage="1" sqref="J13 WVS983075:WVS983082 TC13:TC22 ACY13:ACY22 AMU13:AMU22 AWQ13:AWQ22 BGM13:BGM22 BQI13:BQI22 CAE13:CAE22 CKA13:CKA22 CTW13:CTW22 DDS13:DDS22 DNO13:DNO22 DXK13:DXK22 EHG13:EHG22 ERC13:ERC22 FAY13:FAY22 FKU13:FKU22 FUQ13:FUQ22 GEM13:GEM22 GOI13:GOI22 GYE13:GYE22 HIA13:HIA22 HRW13:HRW22 IBS13:IBS22 ILO13:ILO22 IVK13:IVK22 JFG13:JFG22 JPC13:JPC22 JYY13:JYY22 KIU13:KIU22 KSQ13:KSQ22 LCM13:LCM22 LMI13:LMI22 LWE13:LWE22 MGA13:MGA22 MPW13:MPW22 MZS13:MZS22 NJO13:NJO22 NTK13:NTK22 ODG13:ODG22 ONC13:ONC22 OWY13:OWY22 PGU13:PGU22 PQQ13:PQQ22 QAM13:QAM22 QKI13:QKI22 QUE13:QUE22 REA13:REA22 RNW13:RNW22 RXS13:RXS22 SHO13:SHO22 SRK13:SRK22 TBG13:TBG22 TLC13:TLC22 TUY13:TUY22 UEU13:UEU22 UOQ13:UOQ22 UYM13:UYM22 VII13:VII22 VSE13:VSE22 WCA13:WCA22 WLW13:WLW22 WVS13:WVS22 JG65571:JG65578 TC65571:TC65578 ACY65571:ACY65578 AMU65571:AMU65578 AWQ65571:AWQ65578 BGM65571:BGM65578 BQI65571:BQI65578 CAE65571:CAE65578 CKA65571:CKA65578 CTW65571:CTW65578 DDS65571:DDS65578 DNO65571:DNO65578 DXK65571:DXK65578 EHG65571:EHG65578 ERC65571:ERC65578 FAY65571:FAY65578 FKU65571:FKU65578 FUQ65571:FUQ65578 GEM65571:GEM65578 GOI65571:GOI65578 GYE65571:GYE65578 HIA65571:HIA65578 HRW65571:HRW65578 IBS65571:IBS65578 ILO65571:ILO65578 IVK65571:IVK65578 JFG65571:JFG65578 JPC65571:JPC65578 JYY65571:JYY65578 KIU65571:KIU65578 KSQ65571:KSQ65578 LCM65571:LCM65578 LMI65571:LMI65578 LWE65571:LWE65578 MGA65571:MGA65578 MPW65571:MPW65578 MZS65571:MZS65578 NJO65571:NJO65578 NTK65571:NTK65578 ODG65571:ODG65578 ONC65571:ONC65578 OWY65571:OWY65578 PGU65571:PGU65578 PQQ65571:PQQ65578 QAM65571:QAM65578 QKI65571:QKI65578 QUE65571:QUE65578 REA65571:REA65578 RNW65571:RNW65578 RXS65571:RXS65578 SHO65571:SHO65578 SRK65571:SRK65578 TBG65571:TBG65578 TLC65571:TLC65578 TUY65571:TUY65578 UEU65571:UEU65578 UOQ65571:UOQ65578 UYM65571:UYM65578 VII65571:VII65578 VSE65571:VSE65578 WCA65571:WCA65578 WLW65571:WLW65578 WVS65571:WVS65578 JG131107:JG131114 TC131107:TC131114 ACY131107:ACY131114 AMU131107:AMU131114 AWQ131107:AWQ131114 BGM131107:BGM131114 BQI131107:BQI131114 CAE131107:CAE131114 CKA131107:CKA131114 CTW131107:CTW131114 DDS131107:DDS131114 DNO131107:DNO131114 DXK131107:DXK131114 EHG131107:EHG131114 ERC131107:ERC131114 FAY131107:FAY131114 FKU131107:FKU131114 FUQ131107:FUQ131114 GEM131107:GEM131114 GOI131107:GOI131114 GYE131107:GYE131114 HIA131107:HIA131114 HRW131107:HRW131114 IBS131107:IBS131114 ILO131107:ILO131114 IVK131107:IVK131114 JFG131107:JFG131114 JPC131107:JPC131114 JYY131107:JYY131114 KIU131107:KIU131114 KSQ131107:KSQ131114 LCM131107:LCM131114 LMI131107:LMI131114 LWE131107:LWE131114 MGA131107:MGA131114 MPW131107:MPW131114 MZS131107:MZS131114 NJO131107:NJO131114 NTK131107:NTK131114 ODG131107:ODG131114 ONC131107:ONC131114 OWY131107:OWY131114 PGU131107:PGU131114 PQQ131107:PQQ131114 QAM131107:QAM131114 QKI131107:QKI131114 QUE131107:QUE131114 REA131107:REA131114 RNW131107:RNW131114 RXS131107:RXS131114 SHO131107:SHO131114 SRK131107:SRK131114 TBG131107:TBG131114 TLC131107:TLC131114 TUY131107:TUY131114 UEU131107:UEU131114 UOQ131107:UOQ131114 UYM131107:UYM131114 VII131107:VII131114 VSE131107:VSE131114 WCA131107:WCA131114 WLW131107:WLW131114 WVS131107:WVS131114 JG196643:JG196650 TC196643:TC196650 ACY196643:ACY196650 AMU196643:AMU196650 AWQ196643:AWQ196650 BGM196643:BGM196650 BQI196643:BQI196650 CAE196643:CAE196650 CKA196643:CKA196650 CTW196643:CTW196650 DDS196643:DDS196650 DNO196643:DNO196650 DXK196643:DXK196650 EHG196643:EHG196650 ERC196643:ERC196650 FAY196643:FAY196650 FKU196643:FKU196650 FUQ196643:FUQ196650 GEM196643:GEM196650 GOI196643:GOI196650 GYE196643:GYE196650 HIA196643:HIA196650 HRW196643:HRW196650 IBS196643:IBS196650 ILO196643:ILO196650 IVK196643:IVK196650 JFG196643:JFG196650 JPC196643:JPC196650 JYY196643:JYY196650 KIU196643:KIU196650 KSQ196643:KSQ196650 LCM196643:LCM196650 LMI196643:LMI196650 LWE196643:LWE196650 MGA196643:MGA196650 MPW196643:MPW196650 MZS196643:MZS196650 NJO196643:NJO196650 NTK196643:NTK196650 ODG196643:ODG196650 ONC196643:ONC196650 OWY196643:OWY196650 PGU196643:PGU196650 PQQ196643:PQQ196650 QAM196643:QAM196650 QKI196643:QKI196650 QUE196643:QUE196650 REA196643:REA196650 RNW196643:RNW196650 RXS196643:RXS196650 SHO196643:SHO196650 SRK196643:SRK196650 TBG196643:TBG196650 TLC196643:TLC196650 TUY196643:TUY196650 UEU196643:UEU196650 UOQ196643:UOQ196650 UYM196643:UYM196650 VII196643:VII196650 VSE196643:VSE196650 WCA196643:WCA196650 WLW196643:WLW196650 WVS196643:WVS196650 JG262179:JG262186 TC262179:TC262186 ACY262179:ACY262186 AMU262179:AMU262186 AWQ262179:AWQ262186 BGM262179:BGM262186 BQI262179:BQI262186 CAE262179:CAE262186 CKA262179:CKA262186 CTW262179:CTW262186 DDS262179:DDS262186 DNO262179:DNO262186 DXK262179:DXK262186 EHG262179:EHG262186 ERC262179:ERC262186 FAY262179:FAY262186 FKU262179:FKU262186 FUQ262179:FUQ262186 GEM262179:GEM262186 GOI262179:GOI262186 GYE262179:GYE262186 HIA262179:HIA262186 HRW262179:HRW262186 IBS262179:IBS262186 ILO262179:ILO262186 IVK262179:IVK262186 JFG262179:JFG262186 JPC262179:JPC262186 JYY262179:JYY262186 KIU262179:KIU262186 KSQ262179:KSQ262186 LCM262179:LCM262186 LMI262179:LMI262186 LWE262179:LWE262186 MGA262179:MGA262186 MPW262179:MPW262186 MZS262179:MZS262186 NJO262179:NJO262186 NTK262179:NTK262186 ODG262179:ODG262186 ONC262179:ONC262186 OWY262179:OWY262186 PGU262179:PGU262186 PQQ262179:PQQ262186 QAM262179:QAM262186 QKI262179:QKI262186 QUE262179:QUE262186 REA262179:REA262186 RNW262179:RNW262186 RXS262179:RXS262186 SHO262179:SHO262186 SRK262179:SRK262186 TBG262179:TBG262186 TLC262179:TLC262186 TUY262179:TUY262186 UEU262179:UEU262186 UOQ262179:UOQ262186 UYM262179:UYM262186 VII262179:VII262186 VSE262179:VSE262186 WCA262179:WCA262186 WLW262179:WLW262186 WVS262179:WVS262186 JG327715:JG327722 TC327715:TC327722 ACY327715:ACY327722 AMU327715:AMU327722 AWQ327715:AWQ327722 BGM327715:BGM327722 BQI327715:BQI327722 CAE327715:CAE327722 CKA327715:CKA327722 CTW327715:CTW327722 DDS327715:DDS327722 DNO327715:DNO327722 DXK327715:DXK327722 EHG327715:EHG327722 ERC327715:ERC327722 FAY327715:FAY327722 FKU327715:FKU327722 FUQ327715:FUQ327722 GEM327715:GEM327722 GOI327715:GOI327722 GYE327715:GYE327722 HIA327715:HIA327722 HRW327715:HRW327722 IBS327715:IBS327722 ILO327715:ILO327722 IVK327715:IVK327722 JFG327715:JFG327722 JPC327715:JPC327722 JYY327715:JYY327722 KIU327715:KIU327722 KSQ327715:KSQ327722 LCM327715:LCM327722 LMI327715:LMI327722 LWE327715:LWE327722 MGA327715:MGA327722 MPW327715:MPW327722 MZS327715:MZS327722 NJO327715:NJO327722 NTK327715:NTK327722 ODG327715:ODG327722 ONC327715:ONC327722 OWY327715:OWY327722 PGU327715:PGU327722 PQQ327715:PQQ327722 QAM327715:QAM327722 QKI327715:QKI327722 QUE327715:QUE327722 REA327715:REA327722 RNW327715:RNW327722 RXS327715:RXS327722 SHO327715:SHO327722 SRK327715:SRK327722 TBG327715:TBG327722 TLC327715:TLC327722 TUY327715:TUY327722 UEU327715:UEU327722 UOQ327715:UOQ327722 UYM327715:UYM327722 VII327715:VII327722 VSE327715:VSE327722 WCA327715:WCA327722 WLW327715:WLW327722 WVS327715:WVS327722 JG393251:JG393258 TC393251:TC393258 ACY393251:ACY393258 AMU393251:AMU393258 AWQ393251:AWQ393258 BGM393251:BGM393258 BQI393251:BQI393258 CAE393251:CAE393258 CKA393251:CKA393258 CTW393251:CTW393258 DDS393251:DDS393258 DNO393251:DNO393258 DXK393251:DXK393258 EHG393251:EHG393258 ERC393251:ERC393258 FAY393251:FAY393258 FKU393251:FKU393258 FUQ393251:FUQ393258 GEM393251:GEM393258 GOI393251:GOI393258 GYE393251:GYE393258 HIA393251:HIA393258 HRW393251:HRW393258 IBS393251:IBS393258 ILO393251:ILO393258 IVK393251:IVK393258 JFG393251:JFG393258 JPC393251:JPC393258 JYY393251:JYY393258 KIU393251:KIU393258 KSQ393251:KSQ393258 LCM393251:LCM393258 LMI393251:LMI393258 LWE393251:LWE393258 MGA393251:MGA393258 MPW393251:MPW393258 MZS393251:MZS393258 NJO393251:NJO393258 NTK393251:NTK393258 ODG393251:ODG393258 ONC393251:ONC393258 OWY393251:OWY393258 PGU393251:PGU393258 PQQ393251:PQQ393258 QAM393251:QAM393258 QKI393251:QKI393258 QUE393251:QUE393258 REA393251:REA393258 RNW393251:RNW393258 RXS393251:RXS393258 SHO393251:SHO393258 SRK393251:SRK393258 TBG393251:TBG393258 TLC393251:TLC393258 TUY393251:TUY393258 UEU393251:UEU393258 UOQ393251:UOQ393258 UYM393251:UYM393258 VII393251:VII393258 VSE393251:VSE393258 WCA393251:WCA393258 WLW393251:WLW393258 WVS393251:WVS393258 JG458787:JG458794 TC458787:TC458794 ACY458787:ACY458794 AMU458787:AMU458794 AWQ458787:AWQ458794 BGM458787:BGM458794 BQI458787:BQI458794 CAE458787:CAE458794 CKA458787:CKA458794 CTW458787:CTW458794 DDS458787:DDS458794 DNO458787:DNO458794 DXK458787:DXK458794 EHG458787:EHG458794 ERC458787:ERC458794 FAY458787:FAY458794 FKU458787:FKU458794 FUQ458787:FUQ458794 GEM458787:GEM458794 GOI458787:GOI458794 GYE458787:GYE458794 HIA458787:HIA458794 HRW458787:HRW458794 IBS458787:IBS458794 ILO458787:ILO458794 IVK458787:IVK458794 JFG458787:JFG458794 JPC458787:JPC458794 JYY458787:JYY458794 KIU458787:KIU458794 KSQ458787:KSQ458794 LCM458787:LCM458794 LMI458787:LMI458794 LWE458787:LWE458794 MGA458787:MGA458794 MPW458787:MPW458794 MZS458787:MZS458794 NJO458787:NJO458794 NTK458787:NTK458794 ODG458787:ODG458794 ONC458787:ONC458794 OWY458787:OWY458794 PGU458787:PGU458794 PQQ458787:PQQ458794 QAM458787:QAM458794 QKI458787:QKI458794 QUE458787:QUE458794 REA458787:REA458794 RNW458787:RNW458794 RXS458787:RXS458794 SHO458787:SHO458794 SRK458787:SRK458794 TBG458787:TBG458794 TLC458787:TLC458794 TUY458787:TUY458794 UEU458787:UEU458794 UOQ458787:UOQ458794 UYM458787:UYM458794 VII458787:VII458794 VSE458787:VSE458794 WCA458787:WCA458794 WLW458787:WLW458794 WVS458787:WVS458794 JG524323:JG524330 TC524323:TC524330 ACY524323:ACY524330 AMU524323:AMU524330 AWQ524323:AWQ524330 BGM524323:BGM524330 BQI524323:BQI524330 CAE524323:CAE524330 CKA524323:CKA524330 CTW524323:CTW524330 DDS524323:DDS524330 DNO524323:DNO524330 DXK524323:DXK524330 EHG524323:EHG524330 ERC524323:ERC524330 FAY524323:FAY524330 FKU524323:FKU524330 FUQ524323:FUQ524330 GEM524323:GEM524330 GOI524323:GOI524330 GYE524323:GYE524330 HIA524323:HIA524330 HRW524323:HRW524330 IBS524323:IBS524330 ILO524323:ILO524330 IVK524323:IVK524330 JFG524323:JFG524330 JPC524323:JPC524330 JYY524323:JYY524330 KIU524323:KIU524330 KSQ524323:KSQ524330 LCM524323:LCM524330 LMI524323:LMI524330 LWE524323:LWE524330 MGA524323:MGA524330 MPW524323:MPW524330 MZS524323:MZS524330 NJO524323:NJO524330 NTK524323:NTK524330 ODG524323:ODG524330 ONC524323:ONC524330 OWY524323:OWY524330 PGU524323:PGU524330 PQQ524323:PQQ524330 QAM524323:QAM524330 QKI524323:QKI524330 QUE524323:QUE524330 REA524323:REA524330 RNW524323:RNW524330 RXS524323:RXS524330 SHO524323:SHO524330 SRK524323:SRK524330 TBG524323:TBG524330 TLC524323:TLC524330 TUY524323:TUY524330 UEU524323:UEU524330 UOQ524323:UOQ524330 UYM524323:UYM524330 VII524323:VII524330 VSE524323:VSE524330 WCA524323:WCA524330 WLW524323:WLW524330 WVS524323:WVS524330 JG589859:JG589866 TC589859:TC589866 ACY589859:ACY589866 AMU589859:AMU589866 AWQ589859:AWQ589866 BGM589859:BGM589866 BQI589859:BQI589866 CAE589859:CAE589866 CKA589859:CKA589866 CTW589859:CTW589866 DDS589859:DDS589866 DNO589859:DNO589866 DXK589859:DXK589866 EHG589859:EHG589866 ERC589859:ERC589866 FAY589859:FAY589866 FKU589859:FKU589866 FUQ589859:FUQ589866 GEM589859:GEM589866 GOI589859:GOI589866 GYE589859:GYE589866 HIA589859:HIA589866 HRW589859:HRW589866 IBS589859:IBS589866 ILO589859:ILO589866 IVK589859:IVK589866 JFG589859:JFG589866 JPC589859:JPC589866 JYY589859:JYY589866 KIU589859:KIU589866 KSQ589859:KSQ589866 LCM589859:LCM589866 LMI589859:LMI589866 LWE589859:LWE589866 MGA589859:MGA589866 MPW589859:MPW589866 MZS589859:MZS589866 NJO589859:NJO589866 NTK589859:NTK589866 ODG589859:ODG589866 ONC589859:ONC589866 OWY589859:OWY589866 PGU589859:PGU589866 PQQ589859:PQQ589866 QAM589859:QAM589866 QKI589859:QKI589866 QUE589859:QUE589866 REA589859:REA589866 RNW589859:RNW589866 RXS589859:RXS589866 SHO589859:SHO589866 SRK589859:SRK589866 TBG589859:TBG589866 TLC589859:TLC589866 TUY589859:TUY589866 UEU589859:UEU589866 UOQ589859:UOQ589866 UYM589859:UYM589866 VII589859:VII589866 VSE589859:VSE589866 WCA589859:WCA589866 WLW589859:WLW589866 WVS589859:WVS589866 JG655395:JG655402 TC655395:TC655402 ACY655395:ACY655402 AMU655395:AMU655402 AWQ655395:AWQ655402 BGM655395:BGM655402 BQI655395:BQI655402 CAE655395:CAE655402 CKA655395:CKA655402 CTW655395:CTW655402 DDS655395:DDS655402 DNO655395:DNO655402 DXK655395:DXK655402 EHG655395:EHG655402 ERC655395:ERC655402 FAY655395:FAY655402 FKU655395:FKU655402 FUQ655395:FUQ655402 GEM655395:GEM655402 GOI655395:GOI655402 GYE655395:GYE655402 HIA655395:HIA655402 HRW655395:HRW655402 IBS655395:IBS655402 ILO655395:ILO655402 IVK655395:IVK655402 JFG655395:JFG655402 JPC655395:JPC655402 JYY655395:JYY655402 KIU655395:KIU655402 KSQ655395:KSQ655402 LCM655395:LCM655402 LMI655395:LMI655402 LWE655395:LWE655402 MGA655395:MGA655402 MPW655395:MPW655402 MZS655395:MZS655402 NJO655395:NJO655402 NTK655395:NTK655402 ODG655395:ODG655402 ONC655395:ONC655402 OWY655395:OWY655402 PGU655395:PGU655402 PQQ655395:PQQ655402 QAM655395:QAM655402 QKI655395:QKI655402 QUE655395:QUE655402 REA655395:REA655402 RNW655395:RNW655402 RXS655395:RXS655402 SHO655395:SHO655402 SRK655395:SRK655402 TBG655395:TBG655402 TLC655395:TLC655402 TUY655395:TUY655402 UEU655395:UEU655402 UOQ655395:UOQ655402 UYM655395:UYM655402 VII655395:VII655402 VSE655395:VSE655402 WCA655395:WCA655402 WLW655395:WLW655402 WVS655395:WVS655402 JG720931:JG720938 TC720931:TC720938 ACY720931:ACY720938 AMU720931:AMU720938 AWQ720931:AWQ720938 BGM720931:BGM720938 BQI720931:BQI720938 CAE720931:CAE720938 CKA720931:CKA720938 CTW720931:CTW720938 DDS720931:DDS720938 DNO720931:DNO720938 DXK720931:DXK720938 EHG720931:EHG720938 ERC720931:ERC720938 FAY720931:FAY720938 FKU720931:FKU720938 FUQ720931:FUQ720938 GEM720931:GEM720938 GOI720931:GOI720938 GYE720931:GYE720938 HIA720931:HIA720938 HRW720931:HRW720938 IBS720931:IBS720938 ILO720931:ILO720938 IVK720931:IVK720938 JFG720931:JFG720938 JPC720931:JPC720938 JYY720931:JYY720938 KIU720931:KIU720938 KSQ720931:KSQ720938 LCM720931:LCM720938 LMI720931:LMI720938 LWE720931:LWE720938 MGA720931:MGA720938 MPW720931:MPW720938 MZS720931:MZS720938 NJO720931:NJO720938 NTK720931:NTK720938 ODG720931:ODG720938 ONC720931:ONC720938 OWY720931:OWY720938 PGU720931:PGU720938 PQQ720931:PQQ720938 QAM720931:QAM720938 QKI720931:QKI720938 QUE720931:QUE720938 REA720931:REA720938 RNW720931:RNW720938 RXS720931:RXS720938 SHO720931:SHO720938 SRK720931:SRK720938 TBG720931:TBG720938 TLC720931:TLC720938 TUY720931:TUY720938 UEU720931:UEU720938 UOQ720931:UOQ720938 UYM720931:UYM720938 VII720931:VII720938 VSE720931:VSE720938 WCA720931:WCA720938 WLW720931:WLW720938 WVS720931:WVS720938 JG786467:JG786474 TC786467:TC786474 ACY786467:ACY786474 AMU786467:AMU786474 AWQ786467:AWQ786474 BGM786467:BGM786474 BQI786467:BQI786474 CAE786467:CAE786474 CKA786467:CKA786474 CTW786467:CTW786474 DDS786467:DDS786474 DNO786467:DNO786474 DXK786467:DXK786474 EHG786467:EHG786474 ERC786467:ERC786474 FAY786467:FAY786474 FKU786467:FKU786474 FUQ786467:FUQ786474 GEM786467:GEM786474 GOI786467:GOI786474 GYE786467:GYE786474 HIA786467:HIA786474 HRW786467:HRW786474 IBS786467:IBS786474 ILO786467:ILO786474 IVK786467:IVK786474 JFG786467:JFG786474 JPC786467:JPC786474 JYY786467:JYY786474 KIU786467:KIU786474 KSQ786467:KSQ786474 LCM786467:LCM786474 LMI786467:LMI786474 LWE786467:LWE786474 MGA786467:MGA786474 MPW786467:MPW786474 MZS786467:MZS786474 NJO786467:NJO786474 NTK786467:NTK786474 ODG786467:ODG786474 ONC786467:ONC786474 OWY786467:OWY786474 PGU786467:PGU786474 PQQ786467:PQQ786474 QAM786467:QAM786474 QKI786467:QKI786474 QUE786467:QUE786474 REA786467:REA786474 RNW786467:RNW786474 RXS786467:RXS786474 SHO786467:SHO786474 SRK786467:SRK786474 TBG786467:TBG786474 TLC786467:TLC786474 TUY786467:TUY786474 UEU786467:UEU786474 UOQ786467:UOQ786474 UYM786467:UYM786474 VII786467:VII786474 VSE786467:VSE786474 WCA786467:WCA786474 WLW786467:WLW786474 WVS786467:WVS786474 JG852003:JG852010 TC852003:TC852010 ACY852003:ACY852010 AMU852003:AMU852010 AWQ852003:AWQ852010 BGM852003:BGM852010 BQI852003:BQI852010 CAE852003:CAE852010 CKA852003:CKA852010 CTW852003:CTW852010 DDS852003:DDS852010 DNO852003:DNO852010 DXK852003:DXK852010 EHG852003:EHG852010 ERC852003:ERC852010 FAY852003:FAY852010 FKU852003:FKU852010 FUQ852003:FUQ852010 GEM852003:GEM852010 GOI852003:GOI852010 GYE852003:GYE852010 HIA852003:HIA852010 HRW852003:HRW852010 IBS852003:IBS852010 ILO852003:ILO852010 IVK852003:IVK852010 JFG852003:JFG852010 JPC852003:JPC852010 JYY852003:JYY852010 KIU852003:KIU852010 KSQ852003:KSQ852010 LCM852003:LCM852010 LMI852003:LMI852010 LWE852003:LWE852010 MGA852003:MGA852010 MPW852003:MPW852010 MZS852003:MZS852010 NJO852003:NJO852010 NTK852003:NTK852010 ODG852003:ODG852010 ONC852003:ONC852010 OWY852003:OWY852010 PGU852003:PGU852010 PQQ852003:PQQ852010 QAM852003:QAM852010 QKI852003:QKI852010 QUE852003:QUE852010 REA852003:REA852010 RNW852003:RNW852010 RXS852003:RXS852010 SHO852003:SHO852010 SRK852003:SRK852010 TBG852003:TBG852010 TLC852003:TLC852010 TUY852003:TUY852010 UEU852003:UEU852010 UOQ852003:UOQ852010 UYM852003:UYM852010 VII852003:VII852010 VSE852003:VSE852010 WCA852003:WCA852010 WLW852003:WLW852010 WVS852003:WVS852010 JG917539:JG917546 TC917539:TC917546 ACY917539:ACY917546 AMU917539:AMU917546 AWQ917539:AWQ917546 BGM917539:BGM917546 BQI917539:BQI917546 CAE917539:CAE917546 CKA917539:CKA917546 CTW917539:CTW917546 DDS917539:DDS917546 DNO917539:DNO917546 DXK917539:DXK917546 EHG917539:EHG917546 ERC917539:ERC917546 FAY917539:FAY917546 FKU917539:FKU917546 FUQ917539:FUQ917546 GEM917539:GEM917546 GOI917539:GOI917546 GYE917539:GYE917546 HIA917539:HIA917546 HRW917539:HRW917546 IBS917539:IBS917546 ILO917539:ILO917546 IVK917539:IVK917546 JFG917539:JFG917546 JPC917539:JPC917546 JYY917539:JYY917546 KIU917539:KIU917546 KSQ917539:KSQ917546 LCM917539:LCM917546 LMI917539:LMI917546 LWE917539:LWE917546 MGA917539:MGA917546 MPW917539:MPW917546 MZS917539:MZS917546 NJO917539:NJO917546 NTK917539:NTK917546 ODG917539:ODG917546 ONC917539:ONC917546 OWY917539:OWY917546 PGU917539:PGU917546 PQQ917539:PQQ917546 QAM917539:QAM917546 QKI917539:QKI917546 QUE917539:QUE917546 REA917539:REA917546 RNW917539:RNW917546 RXS917539:RXS917546 SHO917539:SHO917546 SRK917539:SRK917546 TBG917539:TBG917546 TLC917539:TLC917546 TUY917539:TUY917546 UEU917539:UEU917546 UOQ917539:UOQ917546 UYM917539:UYM917546 VII917539:VII917546 VSE917539:VSE917546 WCA917539:WCA917546 WLW917539:WLW917546 WVS917539:WVS917546 JG983075:JG983082 TC983075:TC983082 ACY983075:ACY983082 AMU983075:AMU983082 AWQ983075:AWQ983082 BGM983075:BGM983082 BQI983075:BQI983082 CAE983075:CAE983082 CKA983075:CKA983082 CTW983075:CTW983082 DDS983075:DDS983082 DNO983075:DNO983082 DXK983075:DXK983082 EHG983075:EHG983082 ERC983075:ERC983082 FAY983075:FAY983082 FKU983075:FKU983082 FUQ983075:FUQ983082 GEM983075:GEM983082 GOI983075:GOI983082 GYE983075:GYE983082 HIA983075:HIA983082 HRW983075:HRW983082 IBS983075:IBS983082 ILO983075:ILO983082 IVK983075:IVK983082 JFG983075:JFG983082 JPC983075:JPC983082 JYY983075:JYY983082 KIU983075:KIU983082 KSQ983075:KSQ983082 LCM983075:LCM983082 LMI983075:LMI983082 LWE983075:LWE983082 MGA983075:MGA983082 MPW983075:MPW983082 MZS983075:MZS983082 NJO983075:NJO983082 NTK983075:NTK983082 ODG983075:ODG983082 ONC983075:ONC983082 OWY983075:OWY983082 PGU983075:PGU983082 PQQ983075:PQQ983082 QAM983075:QAM983082 QKI983075:QKI983082 QUE983075:QUE983082 REA983075:REA983082 RNW983075:RNW983082 RXS983075:RXS983082 SHO983075:SHO983082 SRK983075:SRK983082 TBG983075:TBG983082 TLC983075:TLC983082 TUY983075:TUY983082 UEU983075:UEU983082 UOQ983075:UOQ983082 UYM983075:UYM983082 VII983075:VII983082 VSE983075:VSE983082 WCA983075:WCA983082 WLW983075:WLW983082 JG13:JG22 J44 J41 J37 J34 J30 J27 J23 J48 J20 J51 J16" xr:uid="{00000000-0002-0000-0100-000006000000}">
      <formula1>$F$64:$F$65</formula1>
    </dataValidation>
    <dataValidation type="list" allowBlank="1" showInputMessage="1" showErrorMessage="1" sqref="L13 L48 L51 L20 L44 L23 L27 L30 L34 L37 L41 L16" xr:uid="{00000000-0002-0000-0100-000007000000}">
      <formula1>$F$68:$F$69</formula1>
    </dataValidation>
    <dataValidation type="list" allowBlank="1" showInputMessage="1" showErrorMessage="1" sqref="G44 G41 G37 G34 G30 G27 G23 G48 G20 G51 G13 G16" xr:uid="{00000000-0002-0000-0100-000008000000}">
      <formula1>$F$60:$F$61</formula1>
    </dataValidation>
    <dataValidation type="list" allowBlank="1" showInputMessage="1" showErrorMessage="1" sqref="K13 K48 K51 K20 K44 K23 K27 K30 K34 K37 K41 K16" xr:uid="{00000000-0002-0000-0100-000009000000}">
      <formula1>$F$66:$F$67</formula1>
    </dataValidation>
    <dataValidation type="list" allowBlank="1" showInputMessage="1" showErrorMessage="1" sqref="E13 E48 E20 E51 E23 E27 E30 E34 E37 E41 E44 E16" xr:uid="{00000000-0002-0000-0100-00000A000000}">
      <formula1>$G$58:$G$60</formula1>
    </dataValidation>
  </dataValidations>
  <hyperlinks>
    <hyperlink ref="F10:L10" r:id="rId1" display="Aspectos claves de diseño de la accion de control" xr:uid="{00000000-0004-0000-0100-000000000000}"/>
  </hyperlinks>
  <pageMargins left="0.7" right="0.7" top="0.75" bottom="0.75" header="0.3" footer="0.3"/>
  <pageSetup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9"/>
  <sheetViews>
    <sheetView workbookViewId="0"/>
  </sheetViews>
  <sheetFormatPr baseColWidth="10" defaultRowHeight="15" x14ac:dyDescent="0.2"/>
  <cols>
    <col min="1" max="1" width="2.6640625" customWidth="1"/>
    <col min="2" max="2" width="6.44140625" customWidth="1"/>
    <col min="3" max="3" width="24.21875" bestFit="1" customWidth="1"/>
    <col min="4" max="4" width="21.77734375" bestFit="1" customWidth="1"/>
    <col min="5" max="5" width="25.77734375" customWidth="1"/>
    <col min="6" max="6" width="5.5546875" customWidth="1"/>
  </cols>
  <sheetData>
    <row r="2" spans="2:7" ht="15.75" x14ac:dyDescent="0.25">
      <c r="B2" s="173" t="s">
        <v>227</v>
      </c>
    </row>
    <row r="3" spans="2:7" x14ac:dyDescent="0.2">
      <c r="B3" s="171" t="s">
        <v>225</v>
      </c>
      <c r="C3" s="171" t="s">
        <v>209</v>
      </c>
      <c r="D3" s="171" t="s">
        <v>211</v>
      </c>
    </row>
    <row r="4" spans="2:7" x14ac:dyDescent="0.2">
      <c r="B4" s="170">
        <v>1</v>
      </c>
      <c r="C4" s="169" t="s">
        <v>210</v>
      </c>
      <c r="D4" s="172">
        <v>54.375</v>
      </c>
    </row>
    <row r="5" spans="2:7" x14ac:dyDescent="0.2">
      <c r="B5" s="170">
        <f>B4+1</f>
        <v>2</v>
      </c>
      <c r="C5" s="169" t="s">
        <v>212</v>
      </c>
      <c r="D5" s="169" t="s">
        <v>228</v>
      </c>
      <c r="E5" s="175">
        <f>5/24</f>
        <v>0.20833333333333334</v>
      </c>
    </row>
    <row r="6" spans="2:7" x14ac:dyDescent="0.2">
      <c r="B6" s="170">
        <f t="shared" ref="B6:B17" si="0">B5+1</f>
        <v>3</v>
      </c>
      <c r="C6" s="169" t="s">
        <v>213</v>
      </c>
      <c r="D6" s="169" t="s">
        <v>228</v>
      </c>
      <c r="E6" s="21" t="s">
        <v>235</v>
      </c>
      <c r="F6" s="21">
        <f>LEN(E6)</f>
        <v>1593</v>
      </c>
      <c r="G6" s="21" t="s">
        <v>234</v>
      </c>
    </row>
    <row r="7" spans="2:7" x14ac:dyDescent="0.2">
      <c r="B7" s="170">
        <f t="shared" si="0"/>
        <v>4</v>
      </c>
      <c r="C7" s="169" t="s">
        <v>215</v>
      </c>
      <c r="D7" s="169" t="s">
        <v>228</v>
      </c>
      <c r="E7" s="21" t="s">
        <v>236</v>
      </c>
      <c r="F7" s="21">
        <f>LEN(E7)</f>
        <v>2387</v>
      </c>
      <c r="G7" s="21" t="s">
        <v>234</v>
      </c>
    </row>
    <row r="8" spans="2:7" x14ac:dyDescent="0.2">
      <c r="B8" s="170">
        <f t="shared" si="0"/>
        <v>5</v>
      </c>
      <c r="C8" s="169" t="s">
        <v>216</v>
      </c>
      <c r="D8" s="169" t="s">
        <v>228</v>
      </c>
    </row>
    <row r="9" spans="2:7" x14ac:dyDescent="0.2">
      <c r="B9" s="170">
        <f t="shared" si="0"/>
        <v>6</v>
      </c>
      <c r="C9" s="169" t="s">
        <v>214</v>
      </c>
      <c r="D9" s="169" t="s">
        <v>228</v>
      </c>
      <c r="E9" s="21" t="s">
        <v>237</v>
      </c>
      <c r="F9" s="21">
        <f>LEN(E9)</f>
        <v>900</v>
      </c>
      <c r="G9" s="21" t="s">
        <v>238</v>
      </c>
    </row>
    <row r="10" spans="2:7" x14ac:dyDescent="0.2">
      <c r="B10" s="170">
        <f t="shared" si="0"/>
        <v>7</v>
      </c>
      <c r="C10" s="169" t="s">
        <v>217</v>
      </c>
      <c r="D10" s="169" t="s">
        <v>228</v>
      </c>
    </row>
    <row r="11" spans="2:7" x14ac:dyDescent="0.2">
      <c r="B11" s="170">
        <f t="shared" si="0"/>
        <v>8</v>
      </c>
      <c r="C11" s="169" t="s">
        <v>218</v>
      </c>
      <c r="D11" s="169" t="s">
        <v>228</v>
      </c>
    </row>
    <row r="12" spans="2:7" x14ac:dyDescent="0.2">
      <c r="B12" s="170">
        <f t="shared" si="0"/>
        <v>9</v>
      </c>
      <c r="C12" s="169" t="s">
        <v>219</v>
      </c>
      <c r="D12" s="169" t="s">
        <v>226</v>
      </c>
    </row>
    <row r="13" spans="2:7" x14ac:dyDescent="0.2">
      <c r="B13" s="170">
        <f t="shared" si="0"/>
        <v>10</v>
      </c>
      <c r="C13" s="169" t="s">
        <v>220</v>
      </c>
      <c r="D13" s="172">
        <v>85</v>
      </c>
    </row>
    <row r="14" spans="2:7" x14ac:dyDescent="0.2">
      <c r="B14" s="170">
        <f t="shared" si="0"/>
        <v>11</v>
      </c>
      <c r="C14" s="169" t="s">
        <v>221</v>
      </c>
      <c r="D14" s="172">
        <v>51.666666666666664</v>
      </c>
    </row>
    <row r="15" spans="2:7" x14ac:dyDescent="0.2">
      <c r="B15" s="170">
        <f t="shared" si="0"/>
        <v>12</v>
      </c>
      <c r="C15" s="169" t="s">
        <v>222</v>
      </c>
      <c r="D15" s="172">
        <v>68.214285714285708</v>
      </c>
    </row>
    <row r="16" spans="2:7" x14ac:dyDescent="0.2">
      <c r="B16" s="170">
        <f t="shared" si="0"/>
        <v>13</v>
      </c>
      <c r="C16" s="169" t="s">
        <v>223</v>
      </c>
      <c r="D16" s="172">
        <v>88</v>
      </c>
    </row>
    <row r="17" spans="2:4" x14ac:dyDescent="0.2">
      <c r="B17" s="170">
        <f t="shared" si="0"/>
        <v>14</v>
      </c>
      <c r="C17" s="169" t="s">
        <v>224</v>
      </c>
      <c r="D17" s="169" t="s">
        <v>228</v>
      </c>
    </row>
    <row r="19" spans="2:4" x14ac:dyDescent="0.2">
      <c r="B19" t="s">
        <v>229</v>
      </c>
      <c r="C19" s="17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5"/>
  <sheetViews>
    <sheetView workbookViewId="0">
      <selection activeCell="A8" sqref="A8"/>
    </sheetView>
  </sheetViews>
  <sheetFormatPr baseColWidth="10" defaultRowHeight="15" x14ac:dyDescent="0.2"/>
  <cols>
    <col min="1" max="1" width="2.5546875" bestFit="1" customWidth="1"/>
    <col min="2" max="2" width="9.6640625" customWidth="1"/>
    <col min="3" max="3" width="10.109375" customWidth="1"/>
    <col min="4" max="4" width="9.109375" customWidth="1"/>
    <col min="5" max="5" width="8.6640625" customWidth="1"/>
    <col min="6" max="6" width="9.44140625" bestFit="1" customWidth="1"/>
    <col min="7" max="7" width="15.5546875" customWidth="1"/>
    <col min="8" max="8" width="30.44140625" bestFit="1" customWidth="1"/>
    <col min="9" max="9" width="5.6640625" customWidth="1"/>
    <col min="10" max="10" width="8.5546875" bestFit="1" customWidth="1"/>
    <col min="11" max="15" width="7.77734375" customWidth="1"/>
    <col min="16" max="16" width="4.109375" customWidth="1"/>
    <col min="17" max="17" width="7.77734375" customWidth="1"/>
    <col min="18" max="18" width="10.88671875" customWidth="1"/>
    <col min="19" max="19" width="30.33203125" customWidth="1"/>
  </cols>
  <sheetData>
    <row r="1" spans="1:19" ht="15.75" x14ac:dyDescent="0.25">
      <c r="A1" s="36" t="s">
        <v>128</v>
      </c>
      <c r="B1" s="37"/>
      <c r="C1" s="38"/>
      <c r="D1" s="38"/>
      <c r="E1" s="38"/>
      <c r="F1" s="37"/>
      <c r="G1" s="37"/>
      <c r="H1" s="37"/>
      <c r="I1" s="37"/>
      <c r="J1" s="37"/>
      <c r="K1" s="37"/>
      <c r="L1" s="37"/>
      <c r="M1" s="37"/>
      <c r="N1" s="37"/>
      <c r="O1" s="37"/>
      <c r="P1" s="37"/>
      <c r="Q1" s="39"/>
      <c r="R1" s="39"/>
      <c r="S1" s="39"/>
    </row>
    <row r="2" spans="1:19" x14ac:dyDescent="0.2">
      <c r="A2" s="37"/>
      <c r="B2" s="37"/>
      <c r="C2" s="37"/>
      <c r="D2" s="37"/>
      <c r="E2" s="37"/>
      <c r="F2" s="37"/>
      <c r="G2" s="37"/>
      <c r="H2" s="37"/>
      <c r="I2" s="37"/>
      <c r="J2" s="37"/>
      <c r="K2" s="37"/>
      <c r="L2" s="37"/>
    </row>
    <row r="3" spans="1:19" ht="15.75" x14ac:dyDescent="0.2">
      <c r="A3" s="37"/>
      <c r="B3" s="304" t="s">
        <v>124</v>
      </c>
      <c r="C3" s="305"/>
      <c r="D3" s="305"/>
      <c r="E3" s="305"/>
      <c r="F3" s="305"/>
      <c r="G3" s="305"/>
      <c r="H3" s="306"/>
      <c r="J3" s="40"/>
      <c r="L3" s="37"/>
    </row>
    <row r="4" spans="1:19" ht="38.25" x14ac:dyDescent="0.25">
      <c r="A4" s="37"/>
      <c r="B4" s="41" t="s">
        <v>68</v>
      </c>
      <c r="C4" s="41" t="s">
        <v>69</v>
      </c>
      <c r="D4" s="41" t="s">
        <v>41</v>
      </c>
      <c r="E4" s="41" t="s">
        <v>89</v>
      </c>
      <c r="F4" s="41" t="s">
        <v>42</v>
      </c>
      <c r="G4" s="41" t="s">
        <v>90</v>
      </c>
      <c r="H4" s="41" t="s">
        <v>91</v>
      </c>
      <c r="J4" s="40"/>
      <c r="K4" s="153" t="s">
        <v>124</v>
      </c>
      <c r="L4" s="37"/>
      <c r="Q4" s="153" t="s">
        <v>125</v>
      </c>
    </row>
    <row r="5" spans="1:19" ht="27.95" customHeight="1" x14ac:dyDescent="0.2">
      <c r="A5" s="37"/>
      <c r="B5" s="42">
        <v>1</v>
      </c>
      <c r="C5" s="42">
        <v>1</v>
      </c>
      <c r="D5" s="42">
        <f>B5*C5</f>
        <v>1</v>
      </c>
      <c r="E5" s="43">
        <f>D5/90</f>
        <v>1.1111111111111112E-2</v>
      </c>
      <c r="F5" s="44" t="s">
        <v>92</v>
      </c>
      <c r="G5" s="44" t="s">
        <v>93</v>
      </c>
      <c r="H5" s="45" t="s">
        <v>94</v>
      </c>
      <c r="J5" s="152">
        <v>5</v>
      </c>
      <c r="K5" s="141">
        <f>J5*$K$10</f>
        <v>5</v>
      </c>
      <c r="L5" s="145">
        <f>K5*$L$10</f>
        <v>15</v>
      </c>
      <c r="M5" s="146">
        <f t="shared" ref="M5:M7" si="0">J5*$M$10</f>
        <v>40</v>
      </c>
      <c r="N5" s="146">
        <f t="shared" ref="N5:N8" si="1">J5*$N$10</f>
        <v>65</v>
      </c>
      <c r="O5" s="146">
        <f>J5*$O$10</f>
        <v>90</v>
      </c>
      <c r="Q5" s="146"/>
      <c r="R5" s="161" t="s">
        <v>101</v>
      </c>
    </row>
    <row r="6" spans="1:19" ht="27.95" customHeight="1" x14ac:dyDescent="0.2">
      <c r="A6" s="37"/>
      <c r="B6" s="42">
        <v>2</v>
      </c>
      <c r="C6" s="42">
        <v>1</v>
      </c>
      <c r="D6" s="42">
        <f>B6*C6</f>
        <v>2</v>
      </c>
      <c r="E6" s="43">
        <f>D6/90</f>
        <v>2.2222222222222223E-2</v>
      </c>
      <c r="F6" s="42" t="s">
        <v>92</v>
      </c>
      <c r="G6" s="46" t="s">
        <v>93</v>
      </c>
      <c r="H6" s="45" t="s">
        <v>94</v>
      </c>
      <c r="J6" s="152">
        <v>4</v>
      </c>
      <c r="K6" s="142">
        <f>J6*$K$10</f>
        <v>4</v>
      </c>
      <c r="L6" s="145">
        <f t="shared" ref="L6:L8" si="2">K6*$L$10</f>
        <v>12</v>
      </c>
      <c r="M6" s="147">
        <f>J6*$M$10</f>
        <v>32</v>
      </c>
      <c r="N6" s="146">
        <f>J6*$N$10</f>
        <v>52</v>
      </c>
      <c r="O6" s="146">
        <f t="shared" ref="O6:O8" si="3">J6*$O$10</f>
        <v>72</v>
      </c>
      <c r="Q6" s="147"/>
      <c r="R6" s="161" t="s">
        <v>126</v>
      </c>
    </row>
    <row r="7" spans="1:19" ht="27.95" customHeight="1" x14ac:dyDescent="0.2">
      <c r="A7" s="37"/>
      <c r="B7" s="42">
        <v>1</v>
      </c>
      <c r="C7" s="42">
        <v>3</v>
      </c>
      <c r="D7" s="48">
        <f>B7*C7</f>
        <v>3</v>
      </c>
      <c r="E7" s="49">
        <f>D7/90</f>
        <v>3.3333333333333333E-2</v>
      </c>
      <c r="F7" s="42" t="s">
        <v>92</v>
      </c>
      <c r="G7" s="46" t="s">
        <v>93</v>
      </c>
      <c r="H7" s="45" t="s">
        <v>94</v>
      </c>
      <c r="J7" s="152">
        <v>3</v>
      </c>
      <c r="K7" s="143">
        <f>J7*$K$10</f>
        <v>3</v>
      </c>
      <c r="L7" s="148">
        <f>K7*$L$10</f>
        <v>9</v>
      </c>
      <c r="M7" s="147">
        <f t="shared" si="0"/>
        <v>24</v>
      </c>
      <c r="N7" s="146">
        <f t="shared" si="1"/>
        <v>39</v>
      </c>
      <c r="O7" s="146">
        <f>J7*$O$10</f>
        <v>54</v>
      </c>
      <c r="Q7" s="150"/>
      <c r="R7" s="161" t="s">
        <v>95</v>
      </c>
    </row>
    <row r="8" spans="1:19" ht="27.95" customHeight="1" x14ac:dyDescent="0.2">
      <c r="A8" s="37"/>
      <c r="B8" s="48">
        <v>3</v>
      </c>
      <c r="C8" s="48">
        <v>1</v>
      </c>
      <c r="D8" s="48">
        <f>B8*C8</f>
        <v>3</v>
      </c>
      <c r="E8" s="49">
        <f>D8/90</f>
        <v>3.3333333333333333E-2</v>
      </c>
      <c r="F8" s="42" t="s">
        <v>92</v>
      </c>
      <c r="G8" s="46" t="s">
        <v>93</v>
      </c>
      <c r="H8" s="45" t="s">
        <v>94</v>
      </c>
      <c r="J8" s="152">
        <v>2</v>
      </c>
      <c r="K8" s="143">
        <f>J8*$K$10</f>
        <v>2</v>
      </c>
      <c r="L8" s="149">
        <f t="shared" si="2"/>
        <v>6</v>
      </c>
      <c r="M8" s="150">
        <f>J8*$M$10</f>
        <v>16</v>
      </c>
      <c r="N8" s="147">
        <f t="shared" si="1"/>
        <v>26</v>
      </c>
      <c r="O8" s="146">
        <f t="shared" si="3"/>
        <v>36</v>
      </c>
      <c r="Q8" s="149"/>
      <c r="R8" s="161" t="s">
        <v>92</v>
      </c>
    </row>
    <row r="9" spans="1:19" ht="27.95" customHeight="1" x14ac:dyDescent="0.2">
      <c r="A9" s="37"/>
      <c r="B9" s="136">
        <v>4</v>
      </c>
      <c r="C9" s="136">
        <v>1</v>
      </c>
      <c r="D9" s="136">
        <f>+B9*C9</f>
        <v>4</v>
      </c>
      <c r="E9" s="137">
        <f t="shared" ref="E9:E29" si="4">D9/90</f>
        <v>4.4444444444444446E-2</v>
      </c>
      <c r="F9" s="138" t="s">
        <v>95</v>
      </c>
      <c r="G9" s="138" t="s">
        <v>96</v>
      </c>
      <c r="H9" s="139" t="s">
        <v>97</v>
      </c>
      <c r="J9" s="151">
        <v>1</v>
      </c>
      <c r="K9" s="143">
        <f>J9*$K$10</f>
        <v>1</v>
      </c>
      <c r="L9" s="149">
        <f>K9*$L$10</f>
        <v>3</v>
      </c>
      <c r="M9" s="150">
        <f>J9*$M$10</f>
        <v>8</v>
      </c>
      <c r="N9" s="147">
        <f>J9*$N$10</f>
        <v>13</v>
      </c>
      <c r="O9" s="147">
        <f>J9*$O$10</f>
        <v>18</v>
      </c>
    </row>
    <row r="10" spans="1:19" ht="15.75" x14ac:dyDescent="0.2">
      <c r="A10" s="37"/>
      <c r="B10" s="51">
        <v>5</v>
      </c>
      <c r="C10" s="51">
        <v>1</v>
      </c>
      <c r="D10" s="51">
        <f>B10*C10</f>
        <v>5</v>
      </c>
      <c r="E10" s="52">
        <f t="shared" si="4"/>
        <v>5.5555555555555552E-2</v>
      </c>
      <c r="F10" s="53" t="s">
        <v>98</v>
      </c>
      <c r="G10" s="53" t="s">
        <v>99</v>
      </c>
      <c r="H10" s="54" t="s">
        <v>100</v>
      </c>
      <c r="J10" s="50"/>
      <c r="K10" s="134">
        <v>1</v>
      </c>
      <c r="L10" s="134">
        <v>3</v>
      </c>
      <c r="M10" s="134">
        <v>8</v>
      </c>
      <c r="N10" s="134">
        <v>13</v>
      </c>
      <c r="O10" s="135">
        <v>18</v>
      </c>
    </row>
    <row r="11" spans="1:19" x14ac:dyDescent="0.2">
      <c r="A11" s="37"/>
      <c r="B11" s="42">
        <v>2</v>
      </c>
      <c r="C11" s="42">
        <v>3</v>
      </c>
      <c r="D11" s="42">
        <f>B11*C11</f>
        <v>6</v>
      </c>
      <c r="E11" s="43">
        <f t="shared" si="4"/>
        <v>6.6666666666666666E-2</v>
      </c>
      <c r="F11" s="42" t="s">
        <v>92</v>
      </c>
      <c r="G11" s="46" t="s">
        <v>93</v>
      </c>
      <c r="H11" s="45" t="s">
        <v>94</v>
      </c>
      <c r="J11" s="50"/>
      <c r="M11" s="144" t="s">
        <v>129</v>
      </c>
    </row>
    <row r="12" spans="1:19" x14ac:dyDescent="0.2">
      <c r="A12" s="37"/>
      <c r="B12" s="136">
        <v>1</v>
      </c>
      <c r="C12" s="136">
        <v>8</v>
      </c>
      <c r="D12" s="136">
        <f t="shared" ref="D12:D29" si="5">+B12*C12</f>
        <v>8</v>
      </c>
      <c r="E12" s="137">
        <f t="shared" si="4"/>
        <v>8.8888888888888892E-2</v>
      </c>
      <c r="F12" s="136" t="s">
        <v>95</v>
      </c>
      <c r="G12" s="140" t="s">
        <v>96</v>
      </c>
      <c r="H12" s="139" t="s">
        <v>97</v>
      </c>
      <c r="J12" s="50"/>
      <c r="K12" s="50"/>
      <c r="L12" s="38"/>
    </row>
    <row r="13" spans="1:19" x14ac:dyDescent="0.2">
      <c r="A13" s="37"/>
      <c r="B13" s="136">
        <v>3</v>
      </c>
      <c r="C13" s="136">
        <v>3</v>
      </c>
      <c r="D13" s="136">
        <f t="shared" si="5"/>
        <v>9</v>
      </c>
      <c r="E13" s="137">
        <f t="shared" si="4"/>
        <v>0.1</v>
      </c>
      <c r="F13" s="136" t="s">
        <v>95</v>
      </c>
      <c r="G13" s="140" t="s">
        <v>96</v>
      </c>
      <c r="H13" s="139" t="s">
        <v>97</v>
      </c>
      <c r="J13" s="50"/>
      <c r="K13" s="50"/>
      <c r="L13" s="37"/>
    </row>
    <row r="14" spans="1:19" x14ac:dyDescent="0.2">
      <c r="A14" s="37"/>
      <c r="B14" s="51">
        <v>4</v>
      </c>
      <c r="C14" s="51">
        <v>3</v>
      </c>
      <c r="D14" s="51">
        <f t="shared" si="5"/>
        <v>12</v>
      </c>
      <c r="E14" s="52">
        <f t="shared" si="4"/>
        <v>0.13333333333333333</v>
      </c>
      <c r="F14" s="55" t="s">
        <v>98</v>
      </c>
      <c r="G14" s="56" t="s">
        <v>99</v>
      </c>
      <c r="H14" s="54" t="s">
        <v>100</v>
      </c>
      <c r="J14" s="40"/>
      <c r="K14" s="40"/>
      <c r="L14" s="37"/>
    </row>
    <row r="15" spans="1:19" x14ac:dyDescent="0.2">
      <c r="A15" s="37"/>
      <c r="B15" s="51">
        <v>1</v>
      </c>
      <c r="C15" s="51">
        <v>13</v>
      </c>
      <c r="D15" s="51">
        <f t="shared" si="5"/>
        <v>13</v>
      </c>
      <c r="E15" s="52">
        <f t="shared" si="4"/>
        <v>0.14444444444444443</v>
      </c>
      <c r="F15" s="55" t="s">
        <v>98</v>
      </c>
      <c r="G15" s="56" t="s">
        <v>99</v>
      </c>
      <c r="H15" s="54" t="s">
        <v>100</v>
      </c>
      <c r="J15" s="50"/>
      <c r="K15" s="50"/>
      <c r="L15" s="37"/>
    </row>
    <row r="16" spans="1:19" x14ac:dyDescent="0.2">
      <c r="A16" s="37"/>
      <c r="B16" s="51">
        <v>5</v>
      </c>
      <c r="C16" s="51">
        <v>3</v>
      </c>
      <c r="D16" s="51">
        <f t="shared" si="5"/>
        <v>15</v>
      </c>
      <c r="E16" s="52">
        <f t="shared" si="4"/>
        <v>0.16666666666666666</v>
      </c>
      <c r="F16" s="55" t="s">
        <v>98</v>
      </c>
      <c r="G16" s="56" t="s">
        <v>99</v>
      </c>
      <c r="H16" s="54" t="s">
        <v>100</v>
      </c>
      <c r="J16" s="50"/>
      <c r="K16" s="50"/>
      <c r="L16" s="37"/>
    </row>
    <row r="17" spans="1:19" x14ac:dyDescent="0.2">
      <c r="A17" s="37"/>
      <c r="B17" s="136">
        <v>2</v>
      </c>
      <c r="C17" s="136">
        <v>8</v>
      </c>
      <c r="D17" s="136">
        <f t="shared" si="5"/>
        <v>16</v>
      </c>
      <c r="E17" s="137">
        <f t="shared" si="4"/>
        <v>0.17777777777777778</v>
      </c>
      <c r="F17" s="136" t="s">
        <v>95</v>
      </c>
      <c r="G17" s="140" t="s">
        <v>96</v>
      </c>
      <c r="H17" s="139" t="s">
        <v>97</v>
      </c>
      <c r="J17" s="50"/>
      <c r="K17" s="50"/>
      <c r="L17" s="37"/>
    </row>
    <row r="18" spans="1:19" x14ac:dyDescent="0.2">
      <c r="A18" s="37"/>
      <c r="B18" s="51">
        <v>1</v>
      </c>
      <c r="C18" s="51">
        <v>18</v>
      </c>
      <c r="D18" s="51">
        <f t="shared" si="5"/>
        <v>18</v>
      </c>
      <c r="E18" s="52">
        <f t="shared" si="4"/>
        <v>0.2</v>
      </c>
      <c r="F18" s="55" t="s">
        <v>98</v>
      </c>
      <c r="G18" s="56" t="s">
        <v>99</v>
      </c>
      <c r="H18" s="54" t="s">
        <v>100</v>
      </c>
      <c r="J18" s="50"/>
      <c r="K18" s="50"/>
      <c r="L18" s="37"/>
    </row>
    <row r="19" spans="1:19" x14ac:dyDescent="0.2">
      <c r="A19" s="37"/>
      <c r="B19" s="51">
        <v>3</v>
      </c>
      <c r="C19" s="51">
        <v>8</v>
      </c>
      <c r="D19" s="51">
        <f t="shared" si="5"/>
        <v>24</v>
      </c>
      <c r="E19" s="52">
        <f t="shared" si="4"/>
        <v>0.26666666666666666</v>
      </c>
      <c r="F19" s="55" t="s">
        <v>98</v>
      </c>
      <c r="G19" s="56" t="s">
        <v>99</v>
      </c>
      <c r="H19" s="54" t="s">
        <v>100</v>
      </c>
      <c r="J19" s="50"/>
      <c r="K19" s="50"/>
      <c r="L19" s="37"/>
    </row>
    <row r="20" spans="1:19" x14ac:dyDescent="0.2">
      <c r="A20" s="37"/>
      <c r="B20" s="51">
        <v>2</v>
      </c>
      <c r="C20" s="51">
        <v>13</v>
      </c>
      <c r="D20" s="51">
        <f t="shared" si="5"/>
        <v>26</v>
      </c>
      <c r="E20" s="52">
        <f t="shared" si="4"/>
        <v>0.28888888888888886</v>
      </c>
      <c r="F20" s="55" t="s">
        <v>98</v>
      </c>
      <c r="G20" s="56" t="s">
        <v>99</v>
      </c>
      <c r="H20" s="54" t="s">
        <v>100</v>
      </c>
      <c r="J20" s="40"/>
      <c r="K20" s="40"/>
      <c r="L20" s="37"/>
    </row>
    <row r="21" spans="1:19" x14ac:dyDescent="0.2">
      <c r="A21" s="37"/>
      <c r="B21" s="51">
        <v>4</v>
      </c>
      <c r="C21" s="51">
        <v>8</v>
      </c>
      <c r="D21" s="51">
        <f t="shared" si="5"/>
        <v>32</v>
      </c>
      <c r="E21" s="52">
        <f t="shared" si="4"/>
        <v>0.35555555555555557</v>
      </c>
      <c r="F21" s="55" t="s">
        <v>98</v>
      </c>
      <c r="G21" s="56" t="s">
        <v>99</v>
      </c>
      <c r="H21" s="54" t="s">
        <v>100</v>
      </c>
      <c r="J21" s="47"/>
      <c r="K21" s="47"/>
      <c r="L21" s="37"/>
    </row>
    <row r="22" spans="1:19" ht="15.75" x14ac:dyDescent="0.2">
      <c r="A22" s="37"/>
      <c r="B22" s="57">
        <v>2</v>
      </c>
      <c r="C22" s="57">
        <v>18</v>
      </c>
      <c r="D22" s="57">
        <f t="shared" si="5"/>
        <v>36</v>
      </c>
      <c r="E22" s="58">
        <f t="shared" si="4"/>
        <v>0.4</v>
      </c>
      <c r="F22" s="59" t="s">
        <v>101</v>
      </c>
      <c r="G22" s="59" t="s">
        <v>102</v>
      </c>
      <c r="H22" s="60" t="s">
        <v>103</v>
      </c>
      <c r="J22" s="61"/>
      <c r="K22" s="61"/>
      <c r="L22" s="37"/>
    </row>
    <row r="23" spans="1:19" x14ac:dyDescent="0.2">
      <c r="A23" s="37"/>
      <c r="B23" s="57">
        <v>3</v>
      </c>
      <c r="C23" s="57">
        <v>13</v>
      </c>
      <c r="D23" s="57">
        <f t="shared" si="5"/>
        <v>39</v>
      </c>
      <c r="E23" s="58">
        <f t="shared" si="4"/>
        <v>0.43333333333333335</v>
      </c>
      <c r="F23" s="62" t="s">
        <v>101</v>
      </c>
      <c r="G23" s="63" t="s">
        <v>102</v>
      </c>
      <c r="H23" s="60" t="s">
        <v>103</v>
      </c>
      <c r="J23" s="61"/>
      <c r="K23" s="61"/>
      <c r="L23" s="37"/>
    </row>
    <row r="24" spans="1:19" x14ac:dyDescent="0.2">
      <c r="A24" s="37"/>
      <c r="B24" s="57">
        <v>5</v>
      </c>
      <c r="C24" s="57">
        <v>8</v>
      </c>
      <c r="D24" s="57">
        <f t="shared" si="5"/>
        <v>40</v>
      </c>
      <c r="E24" s="58">
        <f t="shared" si="4"/>
        <v>0.44444444444444442</v>
      </c>
      <c r="F24" s="62" t="s">
        <v>101</v>
      </c>
      <c r="G24" s="63" t="s">
        <v>102</v>
      </c>
      <c r="H24" s="60" t="s">
        <v>103</v>
      </c>
      <c r="J24" s="64"/>
      <c r="K24" s="64"/>
      <c r="L24" s="37"/>
    </row>
    <row r="25" spans="1:19" x14ac:dyDescent="0.2">
      <c r="A25" s="37"/>
      <c r="B25" s="57">
        <v>4</v>
      </c>
      <c r="C25" s="57">
        <v>13</v>
      </c>
      <c r="D25" s="57">
        <f t="shared" si="5"/>
        <v>52</v>
      </c>
      <c r="E25" s="58">
        <f t="shared" si="4"/>
        <v>0.57777777777777772</v>
      </c>
      <c r="F25" s="62" t="s">
        <v>101</v>
      </c>
      <c r="G25" s="63" t="s">
        <v>102</v>
      </c>
      <c r="H25" s="60" t="s">
        <v>103</v>
      </c>
      <c r="J25" s="64"/>
      <c r="K25" s="64"/>
      <c r="L25" s="37"/>
    </row>
    <row r="26" spans="1:19" x14ac:dyDescent="0.2">
      <c r="A26" s="37"/>
      <c r="B26" s="57">
        <v>3</v>
      </c>
      <c r="C26" s="57">
        <v>18</v>
      </c>
      <c r="D26" s="57">
        <f t="shared" si="5"/>
        <v>54</v>
      </c>
      <c r="E26" s="58">
        <f t="shared" si="4"/>
        <v>0.6</v>
      </c>
      <c r="F26" s="62" t="s">
        <v>101</v>
      </c>
      <c r="G26" s="63" t="s">
        <v>102</v>
      </c>
      <c r="H26" s="60" t="s">
        <v>103</v>
      </c>
      <c r="J26" s="37"/>
      <c r="K26" s="37"/>
      <c r="L26" s="37"/>
    </row>
    <row r="27" spans="1:19" x14ac:dyDescent="0.2">
      <c r="A27" s="37"/>
      <c r="B27" s="57">
        <v>5</v>
      </c>
      <c r="C27" s="57">
        <v>13</v>
      </c>
      <c r="D27" s="57">
        <f t="shared" si="5"/>
        <v>65</v>
      </c>
      <c r="E27" s="58">
        <f t="shared" si="4"/>
        <v>0.72222222222222221</v>
      </c>
      <c r="F27" s="62" t="s">
        <v>101</v>
      </c>
      <c r="G27" s="63" t="s">
        <v>102</v>
      </c>
      <c r="H27" s="60" t="s">
        <v>103</v>
      </c>
      <c r="J27" s="37"/>
      <c r="K27" s="37"/>
      <c r="L27" s="37"/>
    </row>
    <row r="28" spans="1:19" x14ac:dyDescent="0.2">
      <c r="A28" s="37"/>
      <c r="B28" s="57">
        <v>4</v>
      </c>
      <c r="C28" s="57">
        <v>18</v>
      </c>
      <c r="D28" s="57">
        <f t="shared" si="5"/>
        <v>72</v>
      </c>
      <c r="E28" s="58">
        <f t="shared" si="4"/>
        <v>0.8</v>
      </c>
      <c r="F28" s="62" t="s">
        <v>101</v>
      </c>
      <c r="G28" s="63" t="s">
        <v>102</v>
      </c>
      <c r="H28" s="60" t="s">
        <v>103</v>
      </c>
      <c r="J28" s="37"/>
      <c r="K28" s="37"/>
      <c r="L28" s="37"/>
    </row>
    <row r="29" spans="1:19" ht="18" x14ac:dyDescent="0.2">
      <c r="A29" s="37"/>
      <c r="B29" s="57">
        <v>5</v>
      </c>
      <c r="C29" s="57">
        <v>18</v>
      </c>
      <c r="D29" s="65">
        <f t="shared" si="5"/>
        <v>90</v>
      </c>
      <c r="E29" s="58">
        <f t="shared" si="4"/>
        <v>1</v>
      </c>
      <c r="F29" s="62" t="s">
        <v>101</v>
      </c>
      <c r="G29" s="63" t="s">
        <v>102</v>
      </c>
      <c r="H29" s="60" t="s">
        <v>103</v>
      </c>
      <c r="J29" s="37"/>
      <c r="K29" s="37"/>
      <c r="L29" s="37"/>
      <c r="M29" s="37"/>
      <c r="N29" s="37"/>
      <c r="O29" s="37"/>
      <c r="P29" s="37"/>
      <c r="Q29" s="37"/>
      <c r="R29" s="66"/>
      <c r="S29" s="37"/>
    </row>
    <row r="30" spans="1:19" x14ac:dyDescent="0.2">
      <c r="A30" s="37"/>
      <c r="B30" s="37">
        <f>MAX(B5:C29)</f>
        <v>18</v>
      </c>
      <c r="C30" s="37">
        <f>MIN(B5:C29)</f>
        <v>1</v>
      </c>
      <c r="D30" s="37" t="s">
        <v>127</v>
      </c>
      <c r="E30" s="37"/>
      <c r="F30" s="37"/>
      <c r="G30" s="37"/>
      <c r="N30" s="37"/>
      <c r="O30" s="37"/>
      <c r="P30" s="37"/>
      <c r="Q30" s="37"/>
      <c r="R30" s="37"/>
      <c r="S30" s="37"/>
    </row>
    <row r="31" spans="1:19" x14ac:dyDescent="0.2">
      <c r="A31" s="37"/>
      <c r="B31" s="67" t="s">
        <v>104</v>
      </c>
      <c r="C31" s="37"/>
      <c r="D31" s="67"/>
      <c r="E31" s="68">
        <f>COUNTA(B5:B29)</f>
        <v>25</v>
      </c>
      <c r="F31" s="37"/>
      <c r="G31" s="37"/>
      <c r="H31" s="37"/>
      <c r="I31" s="37"/>
      <c r="N31" s="37"/>
      <c r="O31" s="37"/>
      <c r="P31" s="37"/>
      <c r="Q31" s="37"/>
      <c r="R31" s="37"/>
      <c r="S31" s="37"/>
    </row>
    <row r="32" spans="1:19" x14ac:dyDescent="0.2">
      <c r="A32" s="37"/>
      <c r="B32" s="37"/>
      <c r="C32" s="37"/>
      <c r="D32" s="37"/>
      <c r="E32" s="37"/>
      <c r="F32" s="37"/>
      <c r="G32" s="37"/>
      <c r="H32" s="37"/>
      <c r="I32" s="37"/>
      <c r="N32" s="37"/>
      <c r="O32" s="37"/>
      <c r="P32" s="37"/>
      <c r="Q32" s="37"/>
      <c r="R32" s="37"/>
      <c r="S32" s="37"/>
    </row>
    <row r="33" spans="1:19" x14ac:dyDescent="0.2">
      <c r="A33" s="37"/>
      <c r="B33" s="37" t="s">
        <v>105</v>
      </c>
      <c r="C33" s="37"/>
      <c r="D33" s="37"/>
      <c r="E33" s="69">
        <v>4</v>
      </c>
      <c r="F33" s="37"/>
      <c r="G33" s="37"/>
      <c r="H33" s="37"/>
      <c r="I33" s="37"/>
      <c r="N33" s="37"/>
      <c r="O33" s="37"/>
      <c r="P33" s="37"/>
      <c r="Q33" s="37"/>
      <c r="R33" s="37"/>
      <c r="S33" s="37"/>
    </row>
    <row r="34" spans="1:19" x14ac:dyDescent="0.2">
      <c r="A34" s="37"/>
      <c r="B34" s="37"/>
      <c r="C34" s="37"/>
      <c r="D34" s="37"/>
      <c r="E34" s="70"/>
      <c r="F34" s="37"/>
      <c r="H34" s="37"/>
      <c r="I34" s="37"/>
      <c r="N34" s="37"/>
      <c r="O34" s="37"/>
      <c r="P34" s="37"/>
      <c r="Q34" s="37"/>
      <c r="R34" s="37"/>
      <c r="S34" s="37"/>
    </row>
    <row r="35" spans="1:19" x14ac:dyDescent="0.2">
      <c r="B35" s="37" t="s">
        <v>106</v>
      </c>
      <c r="C35" s="37"/>
      <c r="D35" s="37"/>
      <c r="E35" s="69">
        <f>E31/E33</f>
        <v>6.25</v>
      </c>
    </row>
  </sheetData>
  <sheetProtection password="C9FA" sheet="1" objects="1" scenarios="1"/>
  <mergeCells count="1">
    <mergeCell ref="B3:H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MAPA RIESGOS</vt:lpstr>
      <vt:lpstr>EFECT CONTROLES</vt:lpstr>
      <vt:lpstr>EFECT CONTROLES PROCESOS</vt:lpstr>
      <vt:lpstr>MATRIZ EVALR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molano lopez</dc:creator>
  <cp:lastModifiedBy>luis alberto molano lopez</cp:lastModifiedBy>
  <dcterms:created xsi:type="dcterms:W3CDTF">2018-03-05T15:57:00Z</dcterms:created>
  <dcterms:modified xsi:type="dcterms:W3CDTF">2022-01-05T16:27:50Z</dcterms:modified>
</cp:coreProperties>
</file>