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0"/>
  <workbookPr/>
  <mc:AlternateContent xmlns:mc="http://schemas.openxmlformats.org/markup-compatibility/2006">
    <mc:Choice Requires="x15">
      <x15ac:absPath xmlns:x15ac="http://schemas.microsoft.com/office/spreadsheetml/2010/11/ac" url="C:\Users\juan.pena\Desktop\PLANEACIÓN\1. PLANEACIÓN\9. POAI\POAI 2021\"/>
    </mc:Choice>
  </mc:AlternateContent>
  <xr:revisionPtr revIDLastSave="0" documentId="13_ncr:1_{4118AD05-4BDB-4272-9D43-FD2CAE0B59FA}" xr6:coauthVersionLast="36" xr6:coauthVersionMax="36" xr10:uidLastSave="{00000000-0000-0000-0000-000000000000}"/>
  <bookViews>
    <workbookView xWindow="-15" yWindow="-15" windowWidth="4500" windowHeight="2850" xr2:uid="{00000000-000D-0000-FFFF-FFFF00000000}"/>
  </bookViews>
  <sheets>
    <sheet name="POAI 2021" sheetId="3" r:id="rId1"/>
  </sheets>
  <definedNames>
    <definedName name="_xlnm._FilterDatabase" localSheetId="0" hidden="1">'POAI 2021'!$A$3:$N$297</definedName>
    <definedName name="_xlnm.Print_Area" localSheetId="0">'POAI 2021'!$A$1:$N$316</definedName>
  </definedNames>
  <calcPr calcId="191029"/>
</workbook>
</file>

<file path=xl/calcChain.xml><?xml version="1.0" encoding="utf-8"?>
<calcChain xmlns="http://schemas.openxmlformats.org/spreadsheetml/2006/main">
  <c r="G310" i="3" l="1"/>
  <c r="D313" i="3"/>
  <c r="E313" i="3"/>
  <c r="F313" i="3"/>
  <c r="G313" i="3" s="1"/>
  <c r="C313" i="3"/>
  <c r="D306" i="3"/>
  <c r="E306" i="3"/>
  <c r="G306" i="3" s="1"/>
  <c r="F306" i="3"/>
  <c r="C306" i="3"/>
  <c r="G291" i="3"/>
  <c r="H291" i="3" s="1"/>
  <c r="G281" i="3"/>
  <c r="H281" i="3" s="1"/>
  <c r="F312" i="3"/>
  <c r="D312" i="3"/>
  <c r="E312" i="3"/>
  <c r="G312" i="3" s="1"/>
  <c r="C312" i="3"/>
  <c r="G50" i="3"/>
  <c r="D310" i="3"/>
  <c r="E310" i="3"/>
  <c r="F310" i="3"/>
  <c r="C310" i="3"/>
  <c r="D309" i="3"/>
  <c r="E309" i="3"/>
  <c r="F309" i="3"/>
  <c r="G309" i="3" s="1"/>
  <c r="C309" i="3"/>
  <c r="G238" i="3"/>
  <c r="H238" i="3" s="1"/>
  <c r="G198" i="3"/>
  <c r="D169" i="3"/>
  <c r="E169" i="3"/>
  <c r="F169" i="3"/>
  <c r="C169" i="3"/>
  <c r="G173" i="3"/>
  <c r="H173" i="3" s="1"/>
  <c r="D308" i="3"/>
  <c r="E308" i="3"/>
  <c r="F308" i="3"/>
  <c r="G308" i="3" s="1"/>
  <c r="C308" i="3"/>
  <c r="D307" i="3"/>
  <c r="E307" i="3"/>
  <c r="G307" i="3" s="1"/>
  <c r="F307" i="3"/>
  <c r="C307" i="3"/>
  <c r="G150" i="3"/>
  <c r="H150" i="3" s="1"/>
  <c r="D305" i="3"/>
  <c r="E305" i="3"/>
  <c r="F305" i="3"/>
  <c r="G305" i="3" s="1"/>
  <c r="C305" i="3"/>
  <c r="G19" i="3"/>
  <c r="G22" i="3"/>
  <c r="H22" i="3" s="1"/>
  <c r="D27" i="3"/>
  <c r="E27" i="3"/>
  <c r="F27" i="3"/>
  <c r="C27" i="3"/>
  <c r="G29" i="3"/>
  <c r="H29" i="3" s="1"/>
  <c r="D302" i="3"/>
  <c r="E302" i="3"/>
  <c r="G302" i="3" s="1"/>
  <c r="F302" i="3"/>
  <c r="C302" i="3"/>
  <c r="G74" i="3" l="1"/>
  <c r="H74" i="3" s="1"/>
  <c r="D66" i="3"/>
  <c r="E66" i="3"/>
  <c r="F66" i="3"/>
  <c r="C66" i="3"/>
  <c r="D303" i="3"/>
  <c r="E303" i="3"/>
  <c r="F303" i="3"/>
  <c r="C303" i="3"/>
  <c r="G64" i="3"/>
  <c r="G53" i="3"/>
  <c r="D301" i="3"/>
  <c r="E301" i="3"/>
  <c r="F301" i="3"/>
  <c r="C301" i="3"/>
  <c r="G233" i="3"/>
  <c r="H233" i="3" s="1"/>
  <c r="D304" i="3"/>
  <c r="E304" i="3"/>
  <c r="G304" i="3" s="1"/>
  <c r="F304" i="3"/>
  <c r="C304" i="3"/>
  <c r="G248" i="3"/>
  <c r="H248" i="3" s="1"/>
  <c r="G81" i="3"/>
  <c r="H81" i="3" s="1"/>
  <c r="C79" i="3"/>
  <c r="D79" i="3"/>
  <c r="E79" i="3"/>
  <c r="F79" i="3"/>
  <c r="C101" i="3"/>
  <c r="D101" i="3"/>
  <c r="E101" i="3"/>
  <c r="F101" i="3"/>
  <c r="G301" i="3" l="1"/>
  <c r="G303" i="3"/>
  <c r="D231" i="3"/>
  <c r="E231" i="3"/>
  <c r="F231" i="3"/>
  <c r="C231" i="3"/>
  <c r="D20" i="3"/>
  <c r="E20" i="3"/>
  <c r="F20" i="3"/>
  <c r="C20" i="3"/>
  <c r="H198" i="3"/>
  <c r="D194" i="3"/>
  <c r="E194" i="3"/>
  <c r="F194" i="3"/>
  <c r="C194" i="3"/>
  <c r="H19" i="3" l="1"/>
  <c r="D6" i="3"/>
  <c r="E6" i="3"/>
  <c r="F6" i="3"/>
  <c r="C6" i="3"/>
  <c r="D237" i="3" l="1"/>
  <c r="E237" i="3"/>
  <c r="F237" i="3"/>
  <c r="C237" i="3"/>
  <c r="C148" i="3" l="1"/>
  <c r="D148" i="3"/>
  <c r="E148" i="3"/>
  <c r="F148" i="3"/>
  <c r="D289" i="3" l="1"/>
  <c r="E289" i="3"/>
  <c r="F289" i="3"/>
  <c r="C289" i="3"/>
  <c r="D311" i="3" l="1"/>
  <c r="C311" i="3"/>
  <c r="H64" i="3"/>
  <c r="D52" i="3"/>
  <c r="E52" i="3"/>
  <c r="F52" i="3"/>
  <c r="C52" i="3"/>
  <c r="D272" i="3"/>
  <c r="E272" i="3"/>
  <c r="F272" i="3"/>
  <c r="C272" i="3"/>
  <c r="F97" i="3"/>
  <c r="D97" i="3"/>
  <c r="E97" i="3"/>
  <c r="C97" i="3"/>
  <c r="G176" i="3" l="1"/>
  <c r="H176" i="3" s="1"/>
  <c r="G172" i="3" l="1"/>
  <c r="H172" i="3" s="1"/>
  <c r="D314" i="3" l="1"/>
  <c r="C314" i="3"/>
  <c r="C86" i="3" l="1"/>
  <c r="C106" i="3"/>
  <c r="C134" i="3"/>
  <c r="C295" i="3" l="1"/>
  <c r="C292" i="3"/>
  <c r="C268" i="3"/>
  <c r="C264" i="3"/>
  <c r="C257" i="3"/>
  <c r="C255" i="3"/>
  <c r="C251" i="3"/>
  <c r="C236" i="3"/>
  <c r="C234" i="3"/>
  <c r="C229" i="3"/>
  <c r="C225" i="3"/>
  <c r="C224" i="3" s="1"/>
  <c r="C215" i="3"/>
  <c r="C214" i="3" s="1"/>
  <c r="C209" i="3"/>
  <c r="C208" i="3" s="1"/>
  <c r="C205" i="3"/>
  <c r="C204" i="3" s="1"/>
  <c r="C200" i="3"/>
  <c r="C199" i="3" s="1"/>
  <c r="C190" i="3"/>
  <c r="C184" i="3"/>
  <c r="C182" i="3"/>
  <c r="C180" i="3"/>
  <c r="C178" i="3"/>
  <c r="C174" i="3"/>
  <c r="C166" i="3"/>
  <c r="C162" i="3"/>
  <c r="C158" i="3"/>
  <c r="C155" i="3"/>
  <c r="C153" i="3"/>
  <c r="C151" i="3"/>
  <c r="C144" i="3"/>
  <c r="C140" i="3"/>
  <c r="C132" i="3"/>
  <c r="C131" i="3" s="1"/>
  <c r="C129" i="3"/>
  <c r="D129" i="3"/>
  <c r="C125" i="3"/>
  <c r="D125" i="3"/>
  <c r="C123" i="3"/>
  <c r="D123" i="3"/>
  <c r="C121" i="3"/>
  <c r="D121" i="3"/>
  <c r="C117" i="3"/>
  <c r="C115" i="3"/>
  <c r="C100" i="3"/>
  <c r="C95" i="3"/>
  <c r="C93" i="3"/>
  <c r="C88" i="3"/>
  <c r="C84" i="3"/>
  <c r="C82" i="3"/>
  <c r="C65" i="3"/>
  <c r="C51" i="3"/>
  <c r="C49" i="3"/>
  <c r="C46" i="3"/>
  <c r="C44" i="3"/>
  <c r="C31" i="3"/>
  <c r="C105" i="3" l="1"/>
  <c r="C161" i="3"/>
  <c r="C160" i="3" s="1"/>
  <c r="C207" i="3"/>
  <c r="C271" i="3"/>
  <c r="C270" i="3" s="1"/>
  <c r="C250" i="3"/>
  <c r="C249" i="3" s="1"/>
  <c r="C228" i="3"/>
  <c r="C227" i="3" s="1"/>
  <c r="C147" i="3"/>
  <c r="C139" i="3"/>
  <c r="C78" i="3"/>
  <c r="C30" i="3"/>
  <c r="C5" i="3" l="1"/>
  <c r="C4" i="3" s="1"/>
  <c r="C297" i="3" s="1"/>
  <c r="F236" i="3" l="1"/>
  <c r="D236" i="3"/>
  <c r="E215" i="3"/>
  <c r="F215" i="3"/>
  <c r="D215" i="3"/>
  <c r="E200" i="3"/>
  <c r="E199" i="3" s="1"/>
  <c r="F200" i="3"/>
  <c r="F199" i="3" s="1"/>
  <c r="E190" i="3"/>
  <c r="F190" i="3"/>
  <c r="E184" i="3"/>
  <c r="F184" i="3"/>
  <c r="E182" i="3"/>
  <c r="F182" i="3"/>
  <c r="E180" i="3"/>
  <c r="F180" i="3"/>
  <c r="E178" i="3"/>
  <c r="F178" i="3"/>
  <c r="E174" i="3"/>
  <c r="F174" i="3"/>
  <c r="E166" i="3"/>
  <c r="F166" i="3"/>
  <c r="E162" i="3"/>
  <c r="F162" i="3"/>
  <c r="G162" i="3"/>
  <c r="H162" i="3"/>
  <c r="E158" i="3"/>
  <c r="F158" i="3"/>
  <c r="D158" i="3"/>
  <c r="E155" i="3"/>
  <c r="F155" i="3"/>
  <c r="D155" i="3"/>
  <c r="D51" i="3"/>
  <c r="E31" i="3"/>
  <c r="F31" i="3"/>
  <c r="D31" i="3"/>
  <c r="E161" i="3" l="1"/>
  <c r="F161" i="3"/>
  <c r="F51" i="3"/>
  <c r="F49" i="3"/>
  <c r="D49" i="3"/>
  <c r="F46" i="3"/>
  <c r="D46" i="3"/>
  <c r="F44" i="3"/>
  <c r="D44" i="3"/>
  <c r="F5" i="3"/>
  <c r="D5" i="3"/>
  <c r="G171" i="3"/>
  <c r="H171" i="3" s="1"/>
  <c r="G193" i="3"/>
  <c r="H193" i="3" s="1"/>
  <c r="D190" i="3"/>
  <c r="G296" i="3"/>
  <c r="H296" i="3" s="1"/>
  <c r="H295" i="3" s="1"/>
  <c r="F295" i="3"/>
  <c r="D295" i="3"/>
  <c r="F292" i="3"/>
  <c r="D292" i="3"/>
  <c r="G294" i="3"/>
  <c r="H294" i="3" s="1"/>
  <c r="G293" i="3"/>
  <c r="G290" i="3"/>
  <c r="G289" i="3" s="1"/>
  <c r="G274" i="3"/>
  <c r="H274" i="3" s="1"/>
  <c r="G275" i="3"/>
  <c r="H275" i="3" s="1"/>
  <c r="G276" i="3"/>
  <c r="H276" i="3" s="1"/>
  <c r="G277" i="3"/>
  <c r="H277" i="3" s="1"/>
  <c r="G279" i="3"/>
  <c r="H279" i="3" s="1"/>
  <c r="G280" i="3"/>
  <c r="H280" i="3" s="1"/>
  <c r="G282" i="3"/>
  <c r="H282" i="3" s="1"/>
  <c r="G283" i="3"/>
  <c r="H283" i="3" s="1"/>
  <c r="G284" i="3"/>
  <c r="H284" i="3" s="1"/>
  <c r="G285" i="3"/>
  <c r="H285" i="3" s="1"/>
  <c r="G286" i="3"/>
  <c r="H286" i="3" s="1"/>
  <c r="G287" i="3"/>
  <c r="H287" i="3" s="1"/>
  <c r="G288" i="3"/>
  <c r="H288" i="3" s="1"/>
  <c r="G273" i="3"/>
  <c r="F268" i="3"/>
  <c r="D268" i="3"/>
  <c r="G269" i="3"/>
  <c r="G268" i="3" s="1"/>
  <c r="F257" i="3"/>
  <c r="F264" i="3"/>
  <c r="D264" i="3"/>
  <c r="G265" i="3"/>
  <c r="H265" i="3" s="1"/>
  <c r="H264" i="3" s="1"/>
  <c r="G258" i="3"/>
  <c r="H258" i="3" s="1"/>
  <c r="H257" i="3" s="1"/>
  <c r="G256" i="3"/>
  <c r="H256" i="3" s="1"/>
  <c r="H255" i="3" s="1"/>
  <c r="D257" i="3"/>
  <c r="F255" i="3"/>
  <c r="D255" i="3"/>
  <c r="F251" i="3"/>
  <c r="D251" i="3"/>
  <c r="G253" i="3"/>
  <c r="H253" i="3" s="1"/>
  <c r="G252" i="3"/>
  <c r="G239" i="3"/>
  <c r="G237" i="3" s="1"/>
  <c r="G235" i="3"/>
  <c r="H235" i="3" s="1"/>
  <c r="H234" i="3" s="1"/>
  <c r="G232" i="3"/>
  <c r="G230" i="3"/>
  <c r="G229" i="3" s="1"/>
  <c r="F234" i="3"/>
  <c r="D234" i="3"/>
  <c r="F229" i="3"/>
  <c r="D229" i="3"/>
  <c r="F225" i="3"/>
  <c r="F224" i="3" s="1"/>
  <c r="D225" i="3"/>
  <c r="D224" i="3" s="1"/>
  <c r="G226" i="3"/>
  <c r="G225" i="3" s="1"/>
  <c r="G224" i="3" s="1"/>
  <c r="F214" i="3"/>
  <c r="D214" i="3"/>
  <c r="G216" i="3"/>
  <c r="G210" i="3"/>
  <c r="G209" i="3" s="1"/>
  <c r="G208" i="3" s="1"/>
  <c r="F209" i="3"/>
  <c r="F208" i="3" s="1"/>
  <c r="D209" i="3"/>
  <c r="D208" i="3" s="1"/>
  <c r="G206" i="3"/>
  <c r="G205" i="3" s="1"/>
  <c r="G204" i="3" s="1"/>
  <c r="G202" i="3"/>
  <c r="H202" i="3" s="1"/>
  <c r="G203" i="3"/>
  <c r="H203" i="3" s="1"/>
  <c r="G201" i="3"/>
  <c r="F205" i="3"/>
  <c r="F204" i="3" s="1"/>
  <c r="D205" i="3"/>
  <c r="D204" i="3" s="1"/>
  <c r="D200" i="3"/>
  <c r="D199" i="3" s="1"/>
  <c r="G196" i="3"/>
  <c r="G197" i="3"/>
  <c r="H197" i="3" s="1"/>
  <c r="G195" i="3"/>
  <c r="G192" i="3"/>
  <c r="H192" i="3" s="1"/>
  <c r="G191" i="3"/>
  <c r="G188" i="3"/>
  <c r="H188" i="3" s="1"/>
  <c r="G185" i="3"/>
  <c r="G183" i="3"/>
  <c r="G181" i="3"/>
  <c r="G179" i="3"/>
  <c r="G175" i="3"/>
  <c r="H232" i="3" l="1"/>
  <c r="H231" i="3" s="1"/>
  <c r="G231" i="3"/>
  <c r="H196" i="3"/>
  <c r="G194" i="3"/>
  <c r="H273" i="3"/>
  <c r="H272" i="3" s="1"/>
  <c r="G272" i="3"/>
  <c r="D30" i="3"/>
  <c r="F30" i="3"/>
  <c r="G295" i="3"/>
  <c r="F311" i="3"/>
  <c r="H226" i="3"/>
  <c r="H225" i="3" s="1"/>
  <c r="H224" i="3" s="1"/>
  <c r="G251" i="3"/>
  <c r="F160" i="3"/>
  <c r="H252" i="3"/>
  <c r="H251" i="3" s="1"/>
  <c r="G255" i="3"/>
  <c r="H269" i="3"/>
  <c r="H268" i="3" s="1"/>
  <c r="H290" i="3"/>
  <c r="H289" i="3" s="1"/>
  <c r="H175" i="3"/>
  <c r="H174" i="3" s="1"/>
  <c r="G174" i="3"/>
  <c r="H181" i="3"/>
  <c r="H180" i="3" s="1"/>
  <c r="G180" i="3"/>
  <c r="H185" i="3"/>
  <c r="H184" i="3" s="1"/>
  <c r="G184" i="3"/>
  <c r="H191" i="3"/>
  <c r="H190" i="3" s="1"/>
  <c r="G190" i="3"/>
  <c r="H195" i="3"/>
  <c r="G200" i="3"/>
  <c r="G199" i="3" s="1"/>
  <c r="G215" i="3"/>
  <c r="G214" i="3" s="1"/>
  <c r="G207" i="3" s="1"/>
  <c r="F207" i="3"/>
  <c r="H239" i="3"/>
  <c r="G236" i="3"/>
  <c r="H179" i="3"/>
  <c r="H178" i="3" s="1"/>
  <c r="G178" i="3"/>
  <c r="H183" i="3"/>
  <c r="H182" i="3" s="1"/>
  <c r="G182" i="3"/>
  <c r="D207" i="3"/>
  <c r="G234" i="3"/>
  <c r="G257" i="3"/>
  <c r="G292" i="3"/>
  <c r="D271" i="3"/>
  <c r="D270" i="3" s="1"/>
  <c r="H293" i="3"/>
  <c r="H292" i="3" s="1"/>
  <c r="D250" i="3"/>
  <c r="D249" i="3" s="1"/>
  <c r="G264" i="3"/>
  <c r="H230" i="3"/>
  <c r="H229" i="3" s="1"/>
  <c r="D228" i="3"/>
  <c r="D227" i="3" s="1"/>
  <c r="F228" i="3"/>
  <c r="F227" i="3" s="1"/>
  <c r="H206" i="3"/>
  <c r="H205" i="3" s="1"/>
  <c r="H204" i="3" s="1"/>
  <c r="H201" i="3"/>
  <c r="H200" i="3" s="1"/>
  <c r="H199" i="3" s="1"/>
  <c r="H216" i="3"/>
  <c r="H210" i="3"/>
  <c r="H209" i="3" s="1"/>
  <c r="H208" i="3" s="1"/>
  <c r="H194" i="3" l="1"/>
  <c r="H228" i="3"/>
  <c r="H237" i="3"/>
  <c r="H236" i="3" s="1"/>
  <c r="G228" i="3"/>
  <c r="G227" i="3" s="1"/>
  <c r="H250" i="3"/>
  <c r="H249" i="3" s="1"/>
  <c r="H271" i="3"/>
  <c r="H270" i="3" s="1"/>
  <c r="H215" i="3"/>
  <c r="H214" i="3" s="1"/>
  <c r="H207" i="3" s="1"/>
  <c r="G170" i="3"/>
  <c r="G169" i="3" s="1"/>
  <c r="G167" i="3"/>
  <c r="D184" i="3"/>
  <c r="D182" i="3"/>
  <c r="D180" i="3"/>
  <c r="D178" i="3"/>
  <c r="D174" i="3"/>
  <c r="D166" i="3"/>
  <c r="D162" i="3"/>
  <c r="G159" i="3"/>
  <c r="G156" i="3"/>
  <c r="G152" i="3"/>
  <c r="H152" i="3" s="1"/>
  <c r="H151" i="3" s="1"/>
  <c r="G149" i="3"/>
  <c r="G148" i="3" s="1"/>
  <c r="F153" i="3"/>
  <c r="G153" i="3"/>
  <c r="H153" i="3"/>
  <c r="D153" i="3"/>
  <c r="F151" i="3"/>
  <c r="D151" i="3"/>
  <c r="G146" i="3"/>
  <c r="G145" i="3"/>
  <c r="H145" i="3" s="1"/>
  <c r="G141" i="3"/>
  <c r="H141" i="3" s="1"/>
  <c r="H140" i="3" s="1"/>
  <c r="F144" i="3"/>
  <c r="D144" i="3"/>
  <c r="F140" i="3"/>
  <c r="D140" i="3"/>
  <c r="G137" i="3"/>
  <c r="H137" i="3" s="1"/>
  <c r="H134" i="3" s="1"/>
  <c r="G133" i="3"/>
  <c r="H133" i="3" s="1"/>
  <c r="H132" i="3" s="1"/>
  <c r="F134" i="3"/>
  <c r="D134" i="3"/>
  <c r="F132" i="3"/>
  <c r="D132" i="3"/>
  <c r="G118" i="3"/>
  <c r="H118" i="3" s="1"/>
  <c r="H117" i="3" s="1"/>
  <c r="F117" i="3"/>
  <c r="D117" i="3"/>
  <c r="G115" i="3"/>
  <c r="H115" i="3"/>
  <c r="D115" i="3"/>
  <c r="G106" i="3"/>
  <c r="H106" i="3"/>
  <c r="D106" i="3"/>
  <c r="D100" i="3"/>
  <c r="G102" i="3"/>
  <c r="G99" i="3"/>
  <c r="G97" i="3" s="1"/>
  <c r="G98" i="3"/>
  <c r="H98" i="3" s="1"/>
  <c r="G96" i="3"/>
  <c r="G95" i="3" s="1"/>
  <c r="G94" i="3"/>
  <c r="G93" i="3" s="1"/>
  <c r="E95" i="3"/>
  <c r="F95" i="3"/>
  <c r="E93" i="3"/>
  <c r="F93" i="3"/>
  <c r="G90" i="3"/>
  <c r="H90" i="3" s="1"/>
  <c r="G91" i="3"/>
  <c r="H91" i="3" s="1"/>
  <c r="G92" i="3"/>
  <c r="H92" i="3" s="1"/>
  <c r="G89" i="3"/>
  <c r="H89" i="3" s="1"/>
  <c r="D88" i="3"/>
  <c r="G87" i="3"/>
  <c r="H87" i="3" s="1"/>
  <c r="H86" i="3" s="1"/>
  <c r="D95" i="3"/>
  <c r="D93" i="3"/>
  <c r="D86" i="3"/>
  <c r="D84" i="3"/>
  <c r="D82" i="3"/>
  <c r="G85" i="3"/>
  <c r="H85" i="3" s="1"/>
  <c r="H84" i="3" s="1"/>
  <c r="G83" i="3"/>
  <c r="H83" i="3" s="1"/>
  <c r="H82" i="3" s="1"/>
  <c r="G80" i="3"/>
  <c r="G79" i="3" s="1"/>
  <c r="D65" i="3"/>
  <c r="G67" i="3"/>
  <c r="G52" i="3"/>
  <c r="G48" i="3"/>
  <c r="H48" i="3" s="1"/>
  <c r="G47" i="3"/>
  <c r="G45" i="3"/>
  <c r="G36" i="3"/>
  <c r="H36" i="3" s="1"/>
  <c r="G37" i="3"/>
  <c r="H37" i="3" s="1"/>
  <c r="G38" i="3"/>
  <c r="H38" i="3" s="1"/>
  <c r="G39" i="3"/>
  <c r="H39" i="3" s="1"/>
  <c r="G40" i="3"/>
  <c r="H40" i="3" s="1"/>
  <c r="G41" i="3"/>
  <c r="H41" i="3" s="1"/>
  <c r="G42" i="3"/>
  <c r="H42" i="3" s="1"/>
  <c r="G43" i="3"/>
  <c r="H43" i="3" s="1"/>
  <c r="G35" i="3"/>
  <c r="H35" i="3" s="1"/>
  <c r="G28" i="3"/>
  <c r="G27" i="3" s="1"/>
  <c r="G23" i="3"/>
  <c r="H23" i="3" s="1"/>
  <c r="G21" i="3"/>
  <c r="G7" i="3"/>
  <c r="G6" i="3" s="1"/>
  <c r="G32" i="3"/>
  <c r="H67" i="3" l="1"/>
  <c r="G66" i="3"/>
  <c r="H102" i="3"/>
  <c r="G101" i="3"/>
  <c r="H80" i="3"/>
  <c r="H79" i="3" s="1"/>
  <c r="H227" i="3"/>
  <c r="G20" i="3"/>
  <c r="G140" i="3"/>
  <c r="F139" i="3"/>
  <c r="G117" i="3"/>
  <c r="G105" i="3" s="1"/>
  <c r="G132" i="3"/>
  <c r="D139" i="3"/>
  <c r="D147" i="3"/>
  <c r="G151" i="3"/>
  <c r="D161" i="3"/>
  <c r="D160" i="3" s="1"/>
  <c r="H94" i="3"/>
  <c r="H93" i="3" s="1"/>
  <c r="D105" i="3"/>
  <c r="D131" i="3"/>
  <c r="G134" i="3"/>
  <c r="H131" i="3"/>
  <c r="H45" i="3"/>
  <c r="H44" i="3" s="1"/>
  <c r="G44" i="3"/>
  <c r="H32" i="3"/>
  <c r="H31" i="3" s="1"/>
  <c r="G31" i="3"/>
  <c r="H21" i="3"/>
  <c r="H20" i="3" s="1"/>
  <c r="H28" i="3"/>
  <c r="H27" i="3" s="1"/>
  <c r="H47" i="3"/>
  <c r="H46" i="3" s="1"/>
  <c r="G46" i="3"/>
  <c r="D78" i="3"/>
  <c r="H105" i="3"/>
  <c r="H159" i="3"/>
  <c r="H158" i="3" s="1"/>
  <c r="G158" i="3"/>
  <c r="H170" i="3"/>
  <c r="H169" i="3" s="1"/>
  <c r="H7" i="3"/>
  <c r="H6" i="3" s="1"/>
  <c r="H53" i="3"/>
  <c r="G51" i="3"/>
  <c r="H149" i="3"/>
  <c r="H148" i="3" s="1"/>
  <c r="H156" i="3"/>
  <c r="H155" i="3" s="1"/>
  <c r="G155" i="3"/>
  <c r="H167" i="3"/>
  <c r="H166" i="3" s="1"/>
  <c r="G166" i="3"/>
  <c r="G161" i="3" s="1"/>
  <c r="G160" i="3" s="1"/>
  <c r="H50" i="3"/>
  <c r="H49" i="3" s="1"/>
  <c r="G49" i="3"/>
  <c r="G144" i="3"/>
  <c r="H96" i="3"/>
  <c r="H95" i="3" s="1"/>
  <c r="H99" i="3"/>
  <c r="H97" i="3" s="1"/>
  <c r="G100" i="3"/>
  <c r="F147" i="3"/>
  <c r="H146" i="3"/>
  <c r="H144" i="3" s="1"/>
  <c r="H139" i="3" s="1"/>
  <c r="H88" i="3"/>
  <c r="G88" i="3"/>
  <c r="F88" i="3"/>
  <c r="E88" i="3"/>
  <c r="H66" i="3" l="1"/>
  <c r="H65" i="3" s="1"/>
  <c r="H101" i="3"/>
  <c r="H100" i="3" s="1"/>
  <c r="G131" i="3"/>
  <c r="H78" i="3"/>
  <c r="G30" i="3"/>
  <c r="G5" i="3"/>
  <c r="H52" i="3"/>
  <c r="H51" i="3" s="1"/>
  <c r="G139" i="3"/>
  <c r="H161" i="3"/>
  <c r="H160" i="3" s="1"/>
  <c r="H30" i="3"/>
  <c r="H5" i="3"/>
  <c r="H147" i="3"/>
  <c r="G147" i="3"/>
  <c r="D4" i="3"/>
  <c r="D297" i="3" s="1"/>
  <c r="H4" i="3" l="1"/>
  <c r="H297" i="3" s="1"/>
  <c r="E100" i="3" l="1"/>
  <c r="A314" i="3" l="1"/>
  <c r="E251" i="3" l="1"/>
  <c r="E49" i="3" l="1"/>
  <c r="E46" i="3"/>
  <c r="E311" i="3" l="1"/>
  <c r="G311" i="3" s="1"/>
  <c r="F314" i="3" l="1"/>
  <c r="E314" i="3"/>
  <c r="G314" i="3" s="1"/>
  <c r="E295" i="3" l="1"/>
  <c r="G271" i="3"/>
  <c r="G270" i="3" s="1"/>
  <c r="E292" i="3"/>
  <c r="G250" i="3"/>
  <c r="G249" i="3" s="1"/>
  <c r="E264" i="3"/>
  <c r="E234" i="3"/>
  <c r="E229" i="3"/>
  <c r="E214" i="3"/>
  <c r="E153" i="3"/>
  <c r="E144" i="3"/>
  <c r="E140" i="3"/>
  <c r="E134" i="3"/>
  <c r="F125" i="3"/>
  <c r="E125" i="3"/>
  <c r="E117" i="3"/>
  <c r="F106" i="3"/>
  <c r="E106" i="3"/>
  <c r="F100" i="3"/>
  <c r="E139" i="3" l="1"/>
  <c r="E236" i="3"/>
  <c r="E228" i="3"/>
  <c r="E227" i="3" l="1"/>
  <c r="F271" i="3" l="1"/>
  <c r="F270" i="3" s="1"/>
  <c r="F250" i="3"/>
  <c r="F249" i="3" s="1"/>
  <c r="E268" i="3"/>
  <c r="E257" i="3"/>
  <c r="E255" i="3"/>
  <c r="E271" i="3" l="1"/>
  <c r="E270" i="3" s="1"/>
  <c r="E250" i="3"/>
  <c r="E249" i="3" s="1"/>
  <c r="E225" i="3"/>
  <c r="E224" i="3" s="1"/>
  <c r="E151" i="3" l="1"/>
  <c r="F129" i="3"/>
  <c r="E129" i="3"/>
  <c r="E132" i="3"/>
  <c r="E131" i="3" s="1"/>
  <c r="F131" i="3"/>
  <c r="F123" i="3"/>
  <c r="E123" i="3"/>
  <c r="F86" i="3" l="1"/>
  <c r="G86" i="3" l="1"/>
  <c r="E84" i="3"/>
  <c r="E44" i="3" l="1"/>
  <c r="E30" i="3" s="1"/>
  <c r="E51" i="3"/>
  <c r="G82" i="3"/>
  <c r="E205" i="3"/>
  <c r="E204" i="3" s="1"/>
  <c r="E160" i="3" s="1"/>
  <c r="E86" i="3"/>
  <c r="E82" i="3"/>
  <c r="F82" i="3"/>
  <c r="F84" i="3"/>
  <c r="F115" i="3"/>
  <c r="F121" i="3"/>
  <c r="E5" i="3"/>
  <c r="E209" i="3"/>
  <c r="E208" i="3" s="1"/>
  <c r="E207" i="3" s="1"/>
  <c r="E115" i="3"/>
  <c r="E121" i="3"/>
  <c r="F105" i="3" l="1"/>
  <c r="F78" i="3"/>
  <c r="E105" i="3"/>
  <c r="E78" i="3"/>
  <c r="G84" i="3"/>
  <c r="G65" i="3"/>
  <c r="F65" i="3"/>
  <c r="E147" i="3"/>
  <c r="E65" i="3"/>
  <c r="F4" i="3" l="1"/>
  <c r="F297" i="3" s="1"/>
  <c r="G78" i="3"/>
  <c r="G4" i="3" s="1"/>
  <c r="E4" i="3"/>
  <c r="E297" i="3" l="1"/>
  <c r="G297" i="3"/>
</calcChain>
</file>

<file path=xl/sharedStrings.xml><?xml version="1.0" encoding="utf-8"?>
<sst xmlns="http://schemas.openxmlformats.org/spreadsheetml/2006/main" count="1873" uniqueCount="512">
  <si>
    <t>LE</t>
  </si>
  <si>
    <t>C</t>
  </si>
  <si>
    <t>P</t>
  </si>
  <si>
    <t>INVERSIÓN DIRECTA RECURSOS PROPIOS Y OTRAS FUENTES</t>
  </si>
  <si>
    <t>SGP (LEY 715)</t>
  </si>
  <si>
    <t>DEPENDENCIA PRINCIPAL</t>
  </si>
  <si>
    <t>Secretaría de Educación</t>
  </si>
  <si>
    <t>COMPONENTE 2: SALUD</t>
  </si>
  <si>
    <t>Secretaría de Salud</t>
  </si>
  <si>
    <t>Secretaría de Infraestructura</t>
  </si>
  <si>
    <t>Secretaría de Hacienda</t>
  </si>
  <si>
    <t>Secretaría de Gobierno</t>
  </si>
  <si>
    <t>OAGRD</t>
  </si>
  <si>
    <t>Secretaria de Tránsito y Transporte</t>
  </si>
  <si>
    <t>Secretaría de General</t>
  </si>
  <si>
    <t>TOTAL PROYECTOS INTERNOS MUNICIPALES</t>
  </si>
  <si>
    <t>SP</t>
  </si>
  <si>
    <t>LINEA ESTRATEGICA - COMPONENTE - PROGRAMA - SUBPROGRAMA - META PRODUCTO</t>
  </si>
  <si>
    <r>
      <rPr>
        <b/>
        <u/>
        <sz val="10"/>
        <rFont val="Arial"/>
        <family val="2"/>
      </rPr>
      <t>Línea estratégica 1</t>
    </r>
    <r>
      <rPr>
        <b/>
        <sz val="10"/>
        <rFont val="Arial"/>
        <family val="2"/>
      </rPr>
      <t>: Desarrollo humano para la equidad, productividad y competitividad</t>
    </r>
  </si>
  <si>
    <r>
      <rPr>
        <b/>
        <u/>
        <sz val="10"/>
        <rFont val="Arial"/>
        <family val="2"/>
      </rPr>
      <t>Comonente 1</t>
    </r>
    <r>
      <rPr>
        <b/>
        <sz val="10"/>
        <rFont val="Arial"/>
        <family val="2"/>
      </rPr>
      <t>: Educación</t>
    </r>
  </si>
  <si>
    <t xml:space="preserve">Programa 1: Calidad educativa para el desarrollo integral </t>
  </si>
  <si>
    <t xml:space="preserve">Implementación, seguimiento y acompañamiento pedagógico a la  jornada única </t>
  </si>
  <si>
    <t>Promoción de la regulación  y articulación de la prestación del servicio educativo formal y no formal</t>
  </si>
  <si>
    <t>Fortalecimiento de competencias ciudadanas a través de los proyectos transversales y cátedras</t>
  </si>
  <si>
    <t>Fortalecido el Servicio Educativo Rural de Popayán.</t>
  </si>
  <si>
    <t>Plan de Lectura y Escritura Fortalecido</t>
  </si>
  <si>
    <t>Fortalecimiento de Iniciativas de Investigacibn y Experiencias significativas en las IE del Municpio</t>
  </si>
  <si>
    <t>Programa 2: Cobertura para el Bienestar, Acceso y Permanencia</t>
  </si>
  <si>
    <t>Mantenimiento y Adecuacion de la Infraestructura educativa</t>
  </si>
  <si>
    <t>Fortalecimiento a la Permanencia Escolar.</t>
  </si>
  <si>
    <t>Acceso al Sistema Educative Incluyente Fortalecido</t>
  </si>
  <si>
    <t>Gestion para la Prevencion del Riesgo en las I.E.</t>
  </si>
  <si>
    <t>Programa 3: Eficiencia Administrativa para el Mejoramiento de la Educacion</t>
  </si>
  <si>
    <t>Gestion Administrativa y Financiera de la Secretaria de Educacion fortalecida</t>
  </si>
  <si>
    <t>Programa 1: Todos Participamos Cutdando Nuestra Salud</t>
  </si>
  <si>
    <t>iSoy Salud y bienestar! iVivo bien y Saludable con los entornos!</t>
  </si>
  <si>
    <t>Te Tengo Controlada</t>
  </si>
  <si>
    <t>Su Bienestar Social y Emocional es Nuestra Prioridad</t>
  </si>
  <si>
    <t>Barriguitas Llenas, Corazones Contentos"</t>
  </si>
  <si>
    <t>Mi Sexualidad, mi Responsabilidad</t>
  </si>
  <si>
    <t>Transmite Solo lo Bueno</t>
  </si>
  <si>
    <t>Siempre Listos</t>
  </si>
  <si>
    <t>Por mi Trabajo Saludable</t>
  </si>
  <si>
    <t>Por tu Salud y Seguridad</t>
  </si>
  <si>
    <t>Programa 2: La Atencion Integral en Salud un Derecho</t>
  </si>
  <si>
    <t>Primero mi Salud</t>
  </si>
  <si>
    <t>Programa 3: Uniendo Acciones por el Bienestar de la Gente</t>
  </si>
  <si>
    <t>Politica Publica de Salud Mental</t>
  </si>
  <si>
    <t>Programa 4: Proteccion y Bienestar Animal</t>
  </si>
  <si>
    <t>Gobernanza para la proteccibn animal</t>
  </si>
  <si>
    <t>COMPONENTE 3: Popayan Activa, Deportiva y Recreativa</t>
  </si>
  <si>
    <t>Programa 1: Popayan Deportiva</t>
  </si>
  <si>
    <t>FormandoTalentos</t>
  </si>
  <si>
    <t>Vive Popayan Deportiva</t>
  </si>
  <si>
    <t>Cultura Deportiva, Paz y Convivencia</t>
  </si>
  <si>
    <t>Deporte sin Limites</t>
  </si>
  <si>
    <t>Administracibn, Uso y Fortalecimiento de Escenarios Deportivos y recreativos</t>
  </si>
  <si>
    <t>Programa 2: Popayan Activa y Saludable</t>
  </si>
  <si>
    <t>Popayan se Mueve</t>
  </si>
  <si>
    <t>Programa 3: Recreate Popayan</t>
  </si>
  <si>
    <t>Recreate Popayan</t>
  </si>
  <si>
    <t>COMPONENTE 4: Popayan Cultural y Artfstica</t>
  </si>
  <si>
    <t>Programa 1: Popayan Lee</t>
  </si>
  <si>
    <t>Popayan Lee</t>
  </si>
  <si>
    <t>Programa 2: Popayan Cultural y Artistica</t>
  </si>
  <si>
    <t>Estrategia de Fortalecimiento de la Cultura y las Artes</t>
  </si>
  <si>
    <t>Programa 3: Vive Popayan</t>
  </si>
  <si>
    <t>Estrategia de Fortalecimiento y Visibilización de Popayán Vive Popayán</t>
  </si>
  <si>
    <t>Programa 4: Popayan Mas Futuro</t>
  </si>
  <si>
    <t>Adecuacion y Mantenimiento de Escenarios Culturales y Artísticos</t>
  </si>
  <si>
    <t>COMPONENTE 5: Inclusión Social</t>
  </si>
  <si>
    <t>Estrategia de Atencion Integral para la Infancia y la Adolescencia del Municipio de Popayan</t>
  </si>
  <si>
    <t>Popayán Joven</t>
  </si>
  <si>
    <t>Programa 3: Familias Popayán</t>
  </si>
  <si>
    <t>Programa 4: Orientaciones Sexuales e Identidades de Genero Diversas LGBTI y otros</t>
  </si>
  <si>
    <t>Popayan Diverso</t>
  </si>
  <si>
    <t>Programa 5: Asuntos Etnicos y Campesinos de Popayan</t>
  </si>
  <si>
    <t>Estrategia para la Atencion Integral de los Asuntos Etnicos y Campesinos en Popayán</t>
  </si>
  <si>
    <t>Programa 6: Popayán solidaria</t>
  </si>
  <si>
    <t>Popayan Solidaria</t>
  </si>
  <si>
    <t>Programa 7: Discapacidad</t>
  </si>
  <si>
    <t>Estrategia de Atencion Integral para las Personas con discapacidad</t>
  </si>
  <si>
    <t>Programa 8: Atencion Integral al Adulto Mayor</t>
  </si>
  <si>
    <t>Envejecimiento Saludable</t>
  </si>
  <si>
    <t>COMPONENTE 6: Agua potable y Saneamiento Basico</t>
  </si>
  <si>
    <t>Programa 1: Agua Potable y Saneamiento Basico</t>
  </si>
  <si>
    <t>Fortalecimiento de la Competitividad en la Empresa Acueducto y Alcantarillado de Popayán</t>
  </si>
  <si>
    <t>COMPONENTE 7: Vivienda y Habitat</t>
  </si>
  <si>
    <t>Programa 1: Vivienda Nueva Urbana y Rural</t>
  </si>
  <si>
    <t>Gestion de Proyectos VIS.</t>
  </si>
  <si>
    <t>Promocion de Proyectos de Vivienda Nueva de Iniciativa Privada en suelos de incorporación o expansión o planes parciales</t>
  </si>
  <si>
    <t>Reactivacibn del Fondo De Vivienda Municipal</t>
  </si>
  <si>
    <t>Santa Isabel</t>
  </si>
  <si>
    <t>Vivienda Nueva</t>
  </si>
  <si>
    <t>Convocatoria VIS Rural 2017</t>
  </si>
  <si>
    <t>Apoyo a Asociaciones de Vivienda</t>
  </si>
  <si>
    <t>Construccibn en Sitio Propio de Soluciones de Vivienda</t>
  </si>
  <si>
    <t>Programa 2: Reubicacion</t>
  </si>
  <si>
    <t>Reubicacion de Viviendas por Alto Riesgo de Amenaza</t>
  </si>
  <si>
    <t>Programa 3: Mejoramiento de Vivienda Urbana y Rural</t>
  </si>
  <si>
    <t>Mejoramiento de Vivienda Urbana y Rural en Popayan en el Marco del Programa Nacional: Casa Digna, Vida Digna y Otros</t>
  </si>
  <si>
    <t>Consfruccion de Unidades Sanitarias con Sistema de Tratamiento para Vivienda Rural Dispersa</t>
  </si>
  <si>
    <t>Construccibn de 400 Unidades Sanitaras con Sistema de Tratamiento para Vivienda Rural Dispersa, Cercanas a Fuentes Hldricas</t>
  </si>
  <si>
    <t>Programa 4: Reasentamientos</t>
  </si>
  <si>
    <t>Legalizacion de Asentamientos que Cumplan las Condiciones Urbanfsticas y Tecnicas</t>
  </si>
  <si>
    <t>Programa 5: Seguimiento a Proyectos de Vivienda Urbana y Rural Subsidiada</t>
  </si>
  <si>
    <t>Programa 6: Titulacion, Legalizacion y Formalizacion de Tierras Urbana y Rural</t>
  </si>
  <si>
    <t>Titulacibn en Predios Fiscales</t>
  </si>
  <si>
    <t>Formalizacion de la Propiedad Rural Con Enfasis En Mujer</t>
  </si>
  <si>
    <t>Programa 7: Recuperacion y Control de Legalidad</t>
  </si>
  <si>
    <t>COMPONENTE 8: Mujer</t>
  </si>
  <si>
    <t>Programa 1: Prevencion y Atencion de Violencias Basadas en Genero y Territorios Seguros para Mujeres de Todas las Edades</t>
  </si>
  <si>
    <t>Popayan Territorio Seguro para las Mujeres de Todas las Edades</t>
  </si>
  <si>
    <t>Programa 2: Transversalizacion del Enfoque de Genero, Empoderamiento y Autonomia Economica de las Mujeres</t>
  </si>
  <si>
    <t>Promocibn de los Derechos de las Mujeres, Las Jovenes y las niñas</t>
  </si>
  <si>
    <t>COMPONENTE 9: Derechos Humanos y Construccion de paz</t>
  </si>
  <si>
    <t xml:space="preserve">Programa 1: Promocion de los Derechos Humanos y construccion de Paz Territorial </t>
  </si>
  <si>
    <t>Popayan Capital de Paz</t>
  </si>
  <si>
    <t>Programa 1: Atencion Integral a la Poblacion Victima del Conflicto Armado</t>
  </si>
  <si>
    <t>Estrategia Institucional para Atencibn a Poblacibn Victima de Conflicto Armado</t>
  </si>
  <si>
    <t>Programa 1: Seguridad y Convivencia Ciudadana</t>
  </si>
  <si>
    <t>Programa 3: Justicia</t>
  </si>
  <si>
    <t>Popayán por el Espacio Publico</t>
  </si>
  <si>
    <t>Justicia para Popayán</t>
  </si>
  <si>
    <t>Programa 4: Democracia y Participacion Comunitaria</t>
  </si>
  <si>
    <t>Fortalecimiento a la Democracia, la Participacion Comunitaria y la Accion Comunal</t>
  </si>
  <si>
    <t>Fortalecimiento al Ejercicio de la Libertad Religiosa y de Culto</t>
  </si>
  <si>
    <t>Programa 5: Eficiencia administrativa para el mejoramiento de los servicios prestados por la Secretanía de Gobierno con modernizacion en su atencion a los diferentes Grupos Poblacionales</t>
  </si>
  <si>
    <t>LÍNEA ESTRATÉGICA DOS: Infraestructura y Conectividad para la Equidad, Productividad y Competitividad</t>
  </si>
  <si>
    <t>Actualizacion del Censo Predial</t>
  </si>
  <si>
    <t>Reestructuracion de Valorizacidn</t>
  </si>
  <si>
    <t>Programa 2: Gestion Predial</t>
  </si>
  <si>
    <t>Adquisicibn Predial de Obras ya Contratadas</t>
  </si>
  <si>
    <t>Caracterizacibn Financiera y Social de Nuevos Predios</t>
  </si>
  <si>
    <t>Programa 3: Construccion y Mantenimiento de vias Urbanas</t>
  </si>
  <si>
    <t>Programa 4: Construccion y/o Mantenimiento de Vias Rurales</t>
  </si>
  <si>
    <t>Construccibn de Placa Huella</t>
  </si>
  <si>
    <t>Mantenimiento Rutinario Vial con Apoyo de Comunidades</t>
  </si>
  <si>
    <t>Mantenimiento de Vias Terciarias con Maquinaria de Propiedad del Municipio</t>
  </si>
  <si>
    <t>Programa 5: Aseo Domiciliario</t>
  </si>
  <si>
    <t>Programa 6: Matadero</t>
  </si>
  <si>
    <t>Infraestructura para el Cumplimiento de Normatividad en el Matadero Municipal de Popayán</t>
  </si>
  <si>
    <t>Programa 7: Espacios Saludables y Ludicos</t>
  </si>
  <si>
    <t>Construccion de! Ecoparque El Ojito</t>
  </si>
  <si>
    <t>Programa 8: Infraestructura para Servicios Publicos (AA, Alumbrado Publico, Energia)</t>
  </si>
  <si>
    <t>Ampliacion de Cobertura de Redes de Energia electrica</t>
  </si>
  <si>
    <t>Expansion, Mantenimiento y Reposicion de Luminarias</t>
  </si>
  <si>
    <t>Acueductos Rurales</t>
  </si>
  <si>
    <t>Programa 9: Bienes Publicos e Inmuebles</t>
  </si>
  <si>
    <t>Gestion Adecuada de Propiedades e Inmuebles del Municipio de Popayán</t>
  </si>
  <si>
    <t>Programa 10: Infraestructura Estrategica</t>
  </si>
  <si>
    <t>Parques Lineales Bio-saludables y/o Jardines Botanicos</t>
  </si>
  <si>
    <t>Mejoramiento Integral de Barrios</t>
  </si>
  <si>
    <t>Programa 1: Mejoramiento de la Seguridad Vial y la Movilidad en Popayan</t>
  </si>
  <si>
    <t>Estrategia Integral de Cultura Ciudadana, Seguridad Vial y Ambiental</t>
  </si>
  <si>
    <t>Plan Maestro de Movilidad</t>
  </si>
  <si>
    <t>Estrategia de Modernizacion para La Movilidad yel Transporte</t>
  </si>
  <si>
    <t>COMPONENTE 13:  Movilidad</t>
  </si>
  <si>
    <t>Programa 1: Transporte Urbano</t>
  </si>
  <si>
    <t>Plan Estratbgicode Movilidad Futura 2020-2023</t>
  </si>
  <si>
    <t>COMPONENTE 14: Desarrollo rural y Agropecuario</t>
  </si>
  <si>
    <t>Programa 1: Fomento y Fortalecimiento Integral a Productores Agropecuarios Sostenibles de Popayán</t>
  </si>
  <si>
    <t>Popayan con mas Productividad Rural</t>
  </si>
  <si>
    <t>COMPONENTE  15: Seguridad y Soberania Alimentaria</t>
  </si>
  <si>
    <t>Programa 1: Popayan Consume lo Propio</t>
  </si>
  <si>
    <t>Fortalecimiento de la Seguridad Alimentaria y Promocion del Consume Local. Popayan Consume lo Propio</t>
  </si>
  <si>
    <t>COMPONENTE 16: Empleo</t>
  </si>
  <si>
    <t>Mejoramiento de Oportunidades para la Poblacion Desempleada del Municipio de Popayan</t>
  </si>
  <si>
    <t>COMPONENTE 17: Emprendimiento</t>
  </si>
  <si>
    <t>Fomento y Orientacibn Estrategica de la Cultura de Emprendimiento en Popayan</t>
  </si>
  <si>
    <t>COMPONENTE 18: TIC: Ciencia, Tecnologia e Innovacion</t>
  </si>
  <si>
    <t>Programa 1: Popayan Emprende</t>
  </si>
  <si>
    <t>Programa 1: Popayan Innovadora</t>
  </si>
  <si>
    <t>Creacion e Implementacion de Una Estrategia de Ciencia Tecnologia e Innovacion para Las Instituciones Educativas Publicas y Privadas del Municipio</t>
  </si>
  <si>
    <t>COMPONENTE 19: Turismo</t>
  </si>
  <si>
    <t>Programa 1: Popayan Potencia Turistica</t>
  </si>
  <si>
    <t>Fortalecimiento Integral del Sector Tunstico de Popayan</t>
  </si>
  <si>
    <t>LINEA ESTRATÉGICA CUATRO: AMBIENTE Y DESARROLLO SOSTENIBLE</t>
  </si>
  <si>
    <t>Programa 1: Conocimiento y Comunicacion del Riesgo</t>
  </si>
  <si>
    <t>Conocimiento</t>
  </si>
  <si>
    <t>Programa 2: Reduccion y Mitigacion del Riesgo</t>
  </si>
  <si>
    <t>Programa 3: Manejo Eficaz de Desastres</t>
  </si>
  <si>
    <t>Respuesta</t>
  </si>
  <si>
    <t>COMPONENTE 21:  Ambiente y Cambio Climatico</t>
  </si>
  <si>
    <t>Programa 1: Gestion Ambiental Integral</t>
  </si>
  <si>
    <t>Plan de Manejo Ambiental- PMA</t>
  </si>
  <si>
    <t>Manejo de Residues Solidos (PGIRS)</t>
  </si>
  <si>
    <t>Adquisicion y Mantenimiento de Areas de Interes Ambiental</t>
  </si>
  <si>
    <t>Sostenibilidad Ambiental AAP SA</t>
  </si>
  <si>
    <t>Formulacidn e Implementacion de una Estrategia de Adaptación al Cambio Climático</t>
  </si>
  <si>
    <t>LINEA ESTRATÉGICA CINCO: PLANIFICACIÓN Y ORDENAMIENTO TERRITORIAL</t>
  </si>
  <si>
    <t>COMPONENTE 22:  Planificacion Territorial</t>
  </si>
  <si>
    <t>Fortalecimiento Integral del SISBEN</t>
  </si>
  <si>
    <t>Implementacion del Sistema de Informacion Geografico</t>
  </si>
  <si>
    <t>Programa 3: Plan de Ordenamiento Territorial</t>
  </si>
  <si>
    <t>Programa 4: Gestion Urbanistica Territorial</t>
  </si>
  <si>
    <t>Fortalecimiento de los Procesos de Control Urbanistico</t>
  </si>
  <si>
    <t>Regularizacibn de Asentamientos Humanos</t>
  </si>
  <si>
    <t>Desarrollo de Instrumentos de Gestion del Suelo</t>
  </si>
  <si>
    <t>Ente Gestor para el Desarrollo y Renovacion Territorial</t>
  </si>
  <si>
    <t>Dinamizacion del Patrimonio Historico y Cultural del Municipio</t>
  </si>
  <si>
    <t>Popayán Municipio Región</t>
  </si>
  <si>
    <t>LINEA ESTRATÉGICA SEIS: GESTIÓN Y DESARROLLO INSTITUCIONAL, TRANSPARENCIA Y MODERNIDAD</t>
  </si>
  <si>
    <t>COMPONENTE 23:  Alcaldia de Popayán Moderna, eficiente y eficaz</t>
  </si>
  <si>
    <t>Programa 1: Gestion Moderna y Eficiente</t>
  </si>
  <si>
    <t xml:space="preserve">Implementar un Sistema Integrado de Gestibn para la Operación de  entidad </t>
  </si>
  <si>
    <t>Gestión Juridica del Municipio</t>
  </si>
  <si>
    <t>Gestion Financiera del Municipio Fortalecida</t>
  </si>
  <si>
    <t>Fortalecimiento Integral en Procesos de Evaluación
Institucional y Reorganización Administrativa</t>
  </si>
  <si>
    <t>Cobertura Internet Veredal Popayan</t>
  </si>
  <si>
    <t>Popayan Territorio Inteligente</t>
  </si>
  <si>
    <t>Ampliacion de Cobertura EMTEL 10.000</t>
  </si>
  <si>
    <t>Programa 3: Popayán con Enfoque Digital</t>
  </si>
  <si>
    <t>Programa 2: Comunicate Popayán</t>
  </si>
  <si>
    <t>Plan Estratégico de Comunicación e Información</t>
  </si>
  <si>
    <t>Mejorar la Institucionalidad TIC, Infraestructura TIC y deSeguridad Tecnológica de la Entidad</t>
  </si>
  <si>
    <t>Plan Estrategico de Fortalecimiento de la Infraestructura Informatica y de Telecomunicaciones del Territorio</t>
  </si>
  <si>
    <t>Programa 4: Popayán Ciudad de Gestión para el Desarrollo</t>
  </si>
  <si>
    <t xml:space="preserve">Reduccion </t>
  </si>
  <si>
    <t>COMPONENTE 11: Desarrollo de Infraestructura Vial y de Servicios</t>
  </si>
  <si>
    <t>Programa 1: Valorizacion</t>
  </si>
  <si>
    <t>Diseño, Gestión de Recursos e Interventoría para la Construcción de Nuevas Vías Priorizadas (puentes, intersecciones y/o vias priorizadas)</t>
  </si>
  <si>
    <t>Ajuste de la Estructura Organizacional de las Unidades Administrativas del Municipio</t>
  </si>
  <si>
    <t>Gestión Eficiente de Preservación y Mantenimiento de Los Bienes Muebles e Inmuebles</t>
  </si>
  <si>
    <t>Funcionamiento Eficiente del Sistema de Gestion Documental de la Entidad Territorial</t>
  </si>
  <si>
    <t>Implementar El Sistema de Gestion de Seguridad y Salud en el Trabajo</t>
  </si>
  <si>
    <t>Plan de Mantenimiento y Enlucimiento de Plazas de Mercado Municipales</t>
  </si>
  <si>
    <t>Fortalecimiento del área de Proyectos para Gestión de Recursos Externos del Municipio</t>
  </si>
  <si>
    <t>COMPONENTE 20: GESTIÓN DEL RIESGO</t>
  </si>
  <si>
    <t>LINEA ESTRATÉGICA TRES: Desarrollo Económico Integral para la Equidad, Productividad y Competitividad</t>
  </si>
  <si>
    <t>COMPONENTE 10: Gobierno, Seguridad y Convivencia ciudadana</t>
  </si>
  <si>
    <t xml:space="preserve">Popayan Territorio Seguro </t>
  </si>
  <si>
    <t>Plan educativo Municipal acorde al Proecto de Ciudades Sostenibles, Formulado e Implementado</t>
  </si>
  <si>
    <t>Educación inicial en el marco de la atención integral Fortalecida</t>
  </si>
  <si>
    <t>Fortalecimiento de la innovación educativa con el proceos de innovación educativa enfocada a la ciencia, tecnología, la ingeniería y las matemáticas (STEIM)</t>
  </si>
  <si>
    <t>Implemantación de los planes territoriales de formación docente</t>
  </si>
  <si>
    <t>Cátedra del emprendimiento y la enseñanza de una seguna lengia en las I.E. promovidas para la competitividad</t>
  </si>
  <si>
    <t>Porque yo Cuento</t>
  </si>
  <si>
    <t>Pollticas Publica de Seguridad Autonomía, Soberanía Alimentaria y Nutricional</t>
  </si>
  <si>
    <t>Formulacion de la Politica Publica del Deporte, la Recreacion y la actividad física</t>
  </si>
  <si>
    <t>Talento Payanés</t>
  </si>
  <si>
    <t>Programa 1: Atencion Integral a la Primera Infancia, Infancia y Adolescencia</t>
  </si>
  <si>
    <t>Estrategia de Atencion Integral para la Primera Infancia del Municipio de Popayán</t>
  </si>
  <si>
    <t>Programa 2. Popayán más Joven</t>
  </si>
  <si>
    <t>Estrategia de Atencion Integral a las Familias Vulnerabies y en riesgo social de Popayán: Popayán incluyente</t>
  </si>
  <si>
    <t>Fortalecimiento de la Calidad en la Prestación del Servicio de agua potable en Popayán</t>
  </si>
  <si>
    <t>ETAPA I de la Construccibn Planta de Tratamiento de Aguas residuales PTAR</t>
  </si>
  <si>
    <t>Seguimiento de Subsidios de Vivienda</t>
  </si>
  <si>
    <t>Apoyo a la Poblacion Víctima y Con Enfoque Diferencial</t>
  </si>
  <si>
    <t>Recuperaci6n de espacios públicos y zonas no urbanizables.</t>
  </si>
  <si>
    <t>Estrategia de Atencibn Integral a Mujeres y Niñas</t>
  </si>
  <si>
    <t>Gestion Integral con Perspectiva de Género</t>
  </si>
  <si>
    <t>Autonomia y Empoderamiento Economico de las Mújeres</t>
  </si>
  <si>
    <t>Ruta para la Prevencibn, Protección y Atención de los DDHH</t>
  </si>
  <si>
    <t>Programa 2: Popayán por el Espacio Público</t>
  </si>
  <si>
    <t>Actualización del Plan de Obras</t>
  </si>
  <si>
    <t>Vigilancia a la Prestación del Servicio de Aseo</t>
  </si>
  <si>
    <t>Transferencia de Subsidios de Servicios Publicos</t>
  </si>
  <si>
    <t>COMPONENTE 12: Tránsito</t>
  </si>
  <si>
    <t>Creación y Puesta en Marcha del Observatorio de Empleabiljffod de Popayán</t>
  </si>
  <si>
    <t>Plan de Restauracion Ecologica Participativa en Ecosistemas Estrategicos de Areas Urbanas y Rurales del Municipio de Popayan</t>
  </si>
  <si>
    <t>Conservación y Gestión Integral de Fuentes Hídricas en Popayan AAPSA</t>
  </si>
  <si>
    <t>Programa 1: Sistemas de Informacion para la Planificacion Estrategica Territorial</t>
  </si>
  <si>
    <t>Actualización y Fortalecimiento del Proceso de Estratificacibn</t>
  </si>
  <si>
    <t>Implementacion, ejecucion y seguimiento del Plan de Desarrollo Municipal 2020-2023</t>
  </si>
  <si>
    <t>Gestion Integral del Plan de Ordenamiento Territorial (POT) (revision, ajuste implementacion y ejecucion)</t>
  </si>
  <si>
    <t>Programa 5: Recuperacion del Patrimonio Material e Inmaterial del Territorio (Historico, Ambiental y Cultural)</t>
  </si>
  <si>
    <t>Gestion Integral del PEMP (revision, ajuste, implementacion y ejecucion)</t>
  </si>
  <si>
    <t>Conformacibn del Ente Gestor del Patrimonio Histbrico y Cultural Del Municipio</t>
  </si>
  <si>
    <t>Programa 6: Fortalecimiento Estratégico para la Articulacion del Desarrollo Municipal
Territorio (Historico, Ambiental y Cultural)</t>
  </si>
  <si>
    <t>Implementar el Modelo Integrado de Planeación y Gestión- MIPG en Virtud de la Ley 1753 del 9 de junio de 2015</t>
  </si>
  <si>
    <t>Implementación de Acciones y procesos de Transparencia, Integridad, legalidad y Gobierno Abierto en la Administracibn Municipal</t>
  </si>
  <si>
    <t>Implementación de Modelos Flexibles Favorables a la Poblacion en condiciones de vulnerabilidad</t>
  </si>
  <si>
    <t>Fortalecidas las competencias y aprendizajes de las diferentes áreas del conocimiento</t>
  </si>
  <si>
    <t>IMPLEMENTACIÓN DEL PROGRAMA DE GOBIERNO 2021 ATENCIÓN INTEGRAL A LA PRIMERA INFANCIA, INFANCIA Y ADOLESCENCIA EN EL MUNICIPIO DE POPAYÁN</t>
  </si>
  <si>
    <t xml:space="preserve">IMPLEMENTACIÓN DEL PROGRAMA DE GOBIERNO 2021 POPAYÁN MAS JOVEN </t>
  </si>
  <si>
    <t>IMPLEMENTACIÓN DEL PROGRAMA DE GOBIERNO 2021 FAMILIAS POPAYÁN</t>
  </si>
  <si>
    <t>IMPLEMENTACIÓN DEL PROGRAMA DE GOBIERNO 2021 ORIENTACIONES SEXUALES E IDENTIDADES DE GÉNERO DIVERSAS</t>
  </si>
  <si>
    <t>IMPLEMENTACIÓN DEL PROGRAMA DE GOBIERNO  2021 POBLACION ETNICA EN EL MUNICIPIO DE POPAYÁN</t>
  </si>
  <si>
    <t>IMPLEMENTACIÓN DEL PROGRAMA DE GOBIERNO 2021 POPAYAN SOLIDARIA</t>
  </si>
  <si>
    <t>IMPLEMENTACIÓN DEL PROGRAMA DE GOBIERNO 2021 PARA LA PAZ, DERECHOS HUMANOS Y REINTEGRACIÓN DE LA POBLACIÓN VULNERABLE EN EL MUNICIPIO DE POPAYÁN</t>
  </si>
  <si>
    <t>IMPLEMENTACIÓN DEL PROGRAMA DE GOBIERNO 2021 PARA LA ASISTENCIA, ATENCIÓN Y REPARACIÓN INTEGRAL A LA POBLACIÓN VICTIMA DEL MUNICIPIO DE POPAYÁN</t>
  </si>
  <si>
    <t>IMPLEMENTACIÓN DEL PROGRAMA DE GOBIERNO 2021 SEGURIDAD Y CONVIVENCIA CIUDANANA EN EL MUNICIPIO DE POPAYAN</t>
  </si>
  <si>
    <t>IMPLEMENTACIÓN DEL PROGRAMA DE GOBIERNO 2021 GESTION INTEGRAL DEL ESPACIO PUBLICO EN EL MUNICIPIO DE POPAYÁN</t>
  </si>
  <si>
    <t>IMPLEMENTACIÓN DEL PROGRAMA DE GOBIERNO 2021, DEMOCRACIA, PARTICIPACION CIUDADANA Y DESARROLLO COMUNITARIO EN EL MUNICIPIO DE POPAYÁN</t>
  </si>
  <si>
    <t>IMPLEMENTACIÓN DEL PROGRAMA DE GOBIERNO 2021 MODERNIZACION ADMINISTRATIVA Y ORGANIZACIONAL PARA EL FORTALECIMIENTO INSTITUCIONAL DEL MUNICIPIO DE POPAYAN</t>
  </si>
  <si>
    <t>IMPLEMENTACION DEL PROGRAMA DE SALUD 2021 PARA LA SALUD AMBIENTAL EN EL MUNICIPIO DE POPAYAN</t>
  </si>
  <si>
    <t>IMPLEMENTACION DEL PROGRAMA DE SALUD 2021 PARA LA VIDA SALUDABLE Y CONDICIONES NO TRANSMISIBLES EN EL MUNICIPIO DE POPAYAN</t>
  </si>
  <si>
    <t>IMPLEMENTACION DEL PROGRAMA DE SALUD 2021 PARA LA CONVIVENCIA SOCIAL Y SALUD MENTAL EN EL MUNICIPIO DE POPAYAN</t>
  </si>
  <si>
    <t>IMPLEMENTACION DEL PROGRAMA DE SALUD 2021 PARA LA SEGURIDAD ALIMENTARIA Y NUTRICIONAL EN EL MUNICIPIO DE POPAYAN</t>
  </si>
  <si>
    <t>IMPLEMENTACION DEL PROGRAMA DE SALUD 2021 PARA LA SEXUALIDAD, DERECHOS SEXUALES Y REPRODUCTIVOS EN EL MUNICIPIO DE POPAYAN</t>
  </si>
  <si>
    <t>IMPLEMENTACION DEL PROGRAMA DE SALUD 2021 PARA LA VIDA SALUDABLE Y ENFERMEDADES TRANSMISIBLES EN EL MUNICIPIO DE POPAYAN</t>
  </si>
  <si>
    <t>IMPLEMENTACION DEL PROGRAMA DE SALUD 2021 PARA LA SALUD PUBLICA EN EMERGENCIAS Y DESASTRES EN EL MUNICIPIO DE POPAYAN</t>
  </si>
  <si>
    <t>IMPLEMENTACION DEL PROGRAMA DE SALUD 2021 PARA LA SALUD Y AMBITO LABORAL EN EL MUNICIPIO DE POPAYAN</t>
  </si>
  <si>
    <t>IMPLEMENTACION DEL PROGRAMA DE SALUD 2021 PARA LA GESTION DIFERENCIAL DE POBLACIONES VULNERABLES EN EL MUNICIPIO DE POPAYAN</t>
  </si>
  <si>
    <t>IMPLEMENTACION DEL PROGRAMA DE SALUD 2021 PARA LA GESTIÓN DEL ASEGURAMIENTO EN SALUD EN EL MUNICIPIO DE POPAYAN</t>
  </si>
  <si>
    <t>IMPLEMENTACION DEL PROGRAMA DE SALUD 2021 PARA EL FORTALECIMIENTO DE LA AUTORIDAD SANITARIA DEL MUNICIPIO DE POPAYAN</t>
  </si>
  <si>
    <t>IMPLEMENTACION DEL PROGRAMA DE SALUD 2021 POLÍTICA PÚBLICA DE PERSONAS EN SITUACIÓN DE DISCAPACIDAD EN EL MUNICIPIO DE POPAYAN</t>
  </si>
  <si>
    <t>IMPLEMENTACION DEL PROGRAMA DE SALUD 2021 POLÍTICA PÚBLICA DE PERSONAS ADULTAS MAYORES EN EL MUNICIPIO DE POPAYAN</t>
  </si>
  <si>
    <t>IMPLEMENTACION DEL PROGRAMA DE SALUD 2021 POLÍTICA PÚBLICA DE SEGURIDAD ALIMENTARIA Y NUTRICIONAL EN EL MUNICIPIO DE POPAYAN</t>
  </si>
  <si>
    <t>IMPLEMENTACION DEL PROGRAMA DE SALUD 2021 POLÍTICA PÚBLICA DE SALUD MENTAL EN EL MUNICIPIO DE POPAYAN</t>
  </si>
  <si>
    <t>IMPLEMENTACION DEL PROGRAMA DE SALUD 2021 PARA UNA POPAYAN ANIMALISTA EN EL MUNICIPIO DE POPAYAN</t>
  </si>
  <si>
    <t>IMPLEMENTACIÓN PROGRAMA DE GESTIÓN DEL RIESGO DE DESASTRES 2021 CONOCIMIENTO, COMUNICACIÓN Y MONITOREO DEL RIESGO EN EL MUNICIPIO DE POPAYÁN</t>
  </si>
  <si>
    <t>IMPLEMENTACIÓN PROGRAMA DE GESTIÓN DEL RIESGO DE DESASTRES 2021 REDUCCIÓN DEL RIESGO Y ADAPTACIÓN AL CAMBIO CLIMÁTICO PARA OPTIMIZAR EL DESARROLLO MUNICIPAL DE POPAYÁN</t>
  </si>
  <si>
    <t xml:space="preserve">IMPLEMENTACIÓN PROGRAMA DE GESTIÓN DEL RIESGO DE DESASTRES 2021 RESPUESTA A EMERGENCIAS Y PREPARACIÓN PARA EL MANEJO DE DESASTRES EN EL MUNICIPIO DE POPAYÁN </t>
  </si>
  <si>
    <t>IMPLEMENTACION DEL PROGRAMA DE SALUD 2020 POLÍTICA PÚBLICA DE PERSONAS ADULTAS MAYORES EN EL MUNICIPIO DE POPAYAN</t>
  </si>
  <si>
    <t>IMPLEMENTACION DEL PROGRAMA DE GOBIERNO 2020 PARA LA ASISTENCIA, ATENCION Y REPARACION INTEGRAL A LA POBLACION VULNERABLE, VICTIMA DEL MUNICIPIO DE POPAYAN</t>
  </si>
  <si>
    <t>Componente 1: Educación</t>
  </si>
  <si>
    <t>Línea estratégica 1: Desarrollo humano para la equidad, productividad y competitividad</t>
  </si>
  <si>
    <t>MANTENIMIENTO Y ADECUACIÓN DE INFRAESTRUCTURA EDUCATIVA EN LAS I.E. OFICIALES DEL MUNICIPIO DE POPAYÁN</t>
  </si>
  <si>
    <t>Programa 1: Fomento de la Estrategia Activa de Empleo en el Municipio de Popayán</t>
  </si>
  <si>
    <t>Programa 2: Conservacion y Gestion Integral de la Biodiversidad y sus Servicios Ecosistemicos</t>
  </si>
  <si>
    <t>Programa 3: Adaptacion y Mitigacion al cambio Climatico</t>
  </si>
  <si>
    <t>Programa 2: Planificacion Territorial Participativa</t>
  </si>
  <si>
    <t>NOMBRE DEL PROYECTO</t>
  </si>
  <si>
    <t>Secretaría de la Mujer</t>
  </si>
  <si>
    <t>DAFE</t>
  </si>
  <si>
    <t>IMPLEMENTACION DE LOS COMPONENTES DEL PLAN DE DESARROLLO "EMPLEO, EMPRENDIMIENTO Y TIC", 2021 EN EL MUNICIPIO POPAYÁN</t>
  </si>
  <si>
    <t>FORTALECIMIENTO DEL PROGRAMA DEL PLAN DE DESARROLLO "POPAYAN POTENCIA TURISTICA", 2021 EN EL MUNICIPIO POPAYÁN</t>
  </si>
  <si>
    <t>IMPLEMENTACION DEL COMPONENTE DEL PLAN DE DESARROLLO "AMBIENTE Y CAMBIO CLIMATICO", 2021 EN EL MUNICIPIO POPAYÁN</t>
  </si>
  <si>
    <t>FORTALECIMIENTO DEL PROGRAMA DEL PLAN DE DESARROLLO "POPAYAN CIUDAD DE GESTION PARA EL DESARROLLO", 2021 EN EL MUNICIPIO POPAYÁN</t>
  </si>
  <si>
    <t>Secretaría de Tránsito</t>
  </si>
  <si>
    <t>SISTEMA DE INFORMACIÓN PARA LA GESTIÓN DE DOCUMENTOS ELECTRONICOS DE ARCHIVO IMPLEMENTADO EFECTIVAMENTE EN LA ENTIDAD TERRITORIAL - ALCALDÍA MUNICIPAL DE POPAYÁN</t>
  </si>
  <si>
    <t>Secretaría de Planeación</t>
  </si>
  <si>
    <t>Secretaría de Desarrollo ambiental y Fomento económico</t>
  </si>
  <si>
    <t>INFORMACIÓN POR DEPENDENCIA</t>
  </si>
  <si>
    <t>IMPLEMENTACION DEL SISTEMA INTEGRADO DE GESTIÓN PARA LA OPERACIÓN EN LA ENTIDAD</t>
  </si>
  <si>
    <t xml:space="preserve">IMPLEMENTACIÓN DE ACIONES DE TRANSPARENCIA, LEGALIDAD Y GOBIERNO ABIERTO </t>
  </si>
  <si>
    <t>IMPLEMENTACIÓN APLICATIVO SIPROJWEB</t>
  </si>
  <si>
    <t>IMPLEMENTACIÓN DEL PROGRAMA DE MEJORAMIENTO DE LA INFRAESTRUCTURA DE LOS BIENES PÚBLICOS EN EL MUNICIPIO DE POPAYAN.</t>
  </si>
  <si>
    <t>IMPLEMENTACIÓN DEL PROGRAMA DE MEJORAMIENTO DE LA INFRAESTRUCTURA DE LAS PLAZAS DE MERCADO MUNICIPALES</t>
  </si>
  <si>
    <t>IMPLEMENTAR MEJORAMIENTO DE LAS TECNOLOGIAS DE LA INFORMACIÓN Y COMUNICACIONES PARA LA SEGURIDAD TECNOLOGICA EN LA ENTIDAD.</t>
  </si>
  <si>
    <t>IMPLEMENTACION DE LOS COMPONENTES DEL PLAN DE DESARROLLO "DESARROLLO RURAL AGROPECUARIO Y SEGURIDAD Y SOBERANIA ALIMENTARIA", 2021 EN EL MUNICIPIO POPAYÁN</t>
  </si>
  <si>
    <t>IMPLEMENTACION DEL PROGRAMA DE HACIENDA 2021 GESTION FINANCIERA Y RECAUDO EN EL MUNICIPIO DE POPAYAN</t>
  </si>
  <si>
    <t xml:space="preserve">IMPLEMENTACION DEL CATASTRO MULTIPROPOSITO EN EL MUNICIPIO DE POPAYAN </t>
  </si>
  <si>
    <t>IMPLEMENTACION DEL PROGRAMA DE HACIENDA 2021 MODERNIZACION DE LA SECRETARIA DE HACIENDA DEL MUNICIPIO DE POPAYAN</t>
  </si>
  <si>
    <t>SUBPROGRAMA (S)</t>
  </si>
  <si>
    <t xml:space="preserve">ADMINISTRACIÓN DE RECURSOS PARA EL MEJORAMIENTO Y EVALUACION DE LA CAILIDAD EDUCATIVA EN LAS I.E. OFICIALES DEL MUNICIPIO DE POPAYÁN </t>
  </si>
  <si>
    <t>OPTIMIZACIÓN DE RECURSOS PARA EL MEJORAMIENTO DE LA COBERTURA A TRAVÉS DEL ACCESO Y PERMANENCIA DE LOS ESTUDIANTES DE LAS I.E. OFICIALES DEL MUNICIPIO DE POPAYÁN.</t>
  </si>
  <si>
    <t>ADMINISTRACIÓN DE RECURSOS PARA EL MEJORAMIENTO DE LA GESTIÓN ADMINISTRATIVA Y FINANCIERA DE LA SECRETARÍA DE EDUCACIÓN DE POPAYÁN.</t>
  </si>
  <si>
    <t>FORTALECIMIENTO DE SECTOR DEPORTIVO DEL MUNICIPIO DE POPAYÁN, POR UN POPAYÁN ACTIVO, DEPORTIVO Y RECREATIVO 2021.</t>
  </si>
  <si>
    <t>FORTALECIMIENTO DE SECTOR CULTURAL DEL MUNICIPIO DE POPAYÁN, POR UN POPAYÁN CULTURAL Y ARTISTICO 2021.</t>
  </si>
  <si>
    <t>PREVENCIÓN DE VIOLENCIAS BASADAS EN GÉNERO Y TERRITORIOS SEGUROS PARA MUJERES Y NIÑAS.</t>
  </si>
  <si>
    <t>TRANSVERSALIZACIÓN DEL ENFOQUE DE GÉNERO, EMPODERAMIENTO Y AUTONOMÍA ECONÓMICA DE LAS MUJERES</t>
  </si>
  <si>
    <t>ESTRATEGIA INTEGRAL DE CULTURA CIUDADANA, SEGURIDAD VIAL Y AMBIENTAL IMPLEMENTADA.</t>
  </si>
  <si>
    <t>PLAN MAESTRO DE MOVILIDAD IMPLEMENTADO.</t>
  </si>
  <si>
    <t>ESTRATEGIA DE MODERNIZACIÓN PARA LA MOVILIDAD Y EL TRANSPORTE IMPLEMENTADA.</t>
  </si>
  <si>
    <t>IMPLEMENTACIÓN DEL PROGRAMA DE PLANEACIÓN 2021 - FORTALECIMIENTO AL PROCESO DE ESTRATIFICACIÓN MUNICIPAL DE POPAYÁN</t>
  </si>
  <si>
    <t>FORTALECIMIENTO INTEGRAL DE LOS SISTEMAS DE INFORMACIÓN DEL MUNICIPIO DE POPAYÁN</t>
  </si>
  <si>
    <t>IMPLEMENTACIÓN DEL PROGRAMA DE PLANEACIÓN 2021 - FORTALECIMIENTO INSTITUCIONAL PARA EL ORDENAMIENTO TERRITORIAL EN EL MUNICIPIO DE POPAYÁN</t>
  </si>
  <si>
    <t>FORTALECIMIENTO E IMPLEMENTACIÓN DE LOS PROCESOS RELACIONADOS CON EL ORDENAMIENTO TERRITORIAL DEL MUNICIPIO DE POPAYÁN</t>
  </si>
  <si>
    <t>PROCESOS INTEGRALES PARA LA  DINAMIZACIÓN DEL PATRIMONIO MATERIAL E INMATERIAL DEL MUNICIPIO DE POPAYÁN</t>
  </si>
  <si>
    <t>POPAYÁN MUNICIPIO REGIÓN</t>
  </si>
  <si>
    <t>TOTAL POAI VIGENCIA 2021</t>
  </si>
  <si>
    <t>PLAN OPERATIVO ANUAL DE INVERSIONES VIGENCIA 2021 ALCALDÍA DE POPAYÁN</t>
  </si>
  <si>
    <t>APOYO AL PROGRAMA DE INFRAESTRUCTURA PARA AGUA POTABLE Y SANEAMIENTO BASICO EN EL MUNICIPIO DE POPAYAN 2021</t>
  </si>
  <si>
    <t>APOYO AL PROGRAMA DE INFRAESTRUCTURA PARA VIVIENDA Y HABITAT EN EL MUNICIPIO DE POPAYAN 2021</t>
  </si>
  <si>
    <t>APOYO AL PROGRAMA DE GESTION PREDIAL EN EL MUNICIPIO DE POPAYAN 2021</t>
  </si>
  <si>
    <t>APOYO AL PROGRAMA DE INFRAESTRUCTURA PARA LA CONSTRUCCION, REHABILITACION Y/O MANTENIMIENTO Y/O MEJORAMIENTO Y/O CONSERVACION VIAL EN EL SECTOR URBANO DEL MUNICIPIO DE POPAYAN 2021</t>
  </si>
  <si>
    <t>APOYO AL PROGRAMA DE INFRAESTRUCTURA PARA LA CONSTRUCCION, REHABILITACION Y/O MANTENIMIENTO Y/O MEJORAMIENTO Y/O CONSERVACION VIAL EN EL SECTOR RURAL DEL MUNICIPIO DE POPAYAN 2022</t>
  </si>
  <si>
    <t>APOYO AL PROGRAMA DE ASEO EN EL MUNICIPIO DE POPAYAN 2021</t>
  </si>
  <si>
    <t>APOYO DE PROYECTOS DE INFRAESTRUCTURA PARA EL CENTRO DE BENEFICIO ANIMAL EN EL MUNICIPIO DE POPAYAN 2021</t>
  </si>
  <si>
    <t>APOYO AL PROGRAMA DE ESPACIOS SALUDABLES Y LUDICOS EN EL MUNICIPIO DE POPAYAN 2021</t>
  </si>
  <si>
    <t>APOYO PARA LA CONSTRUCCION DE INFRAESTRUCTURA ESTRATEGICA  PARA PARQUES LINEALES Y RECUPERACION INTEGRAL DE BARRIOS EN EL  MUNICIPIO DE POPAYAN 2021</t>
  </si>
  <si>
    <t>APOYO AL  PLAN ESTRATEGICO DE MOVILIDAD FUTURA 2020- 2023 EN EL MUNICIPIO DE POPAYAN</t>
  </si>
  <si>
    <t>APOYO AL PROGRAMA DE INFRAESTRUCTURA BIENES PUBLICOS E INMUEBLES EN EL MUNICIPIO DE POPAYAN 2021</t>
  </si>
  <si>
    <t>Secretaría de Cultura y Turismo</t>
  </si>
  <si>
    <t xml:space="preserve">Secretaría de Deporte </t>
  </si>
  <si>
    <t>Secretaría de Deporte</t>
  </si>
  <si>
    <t>IMPLEMENTACIÓN DEL PLAN ESTRATÉGICO DE COMUNICACIÓN E INFORMACIÓN EN EL MUNICIPIO DE POPAYÁN</t>
  </si>
  <si>
    <t>IMPLEMENTACION DEL PROGRAMA DE PARQUES 2021 EN EL MUNICIPIO DE POPAYÁN</t>
  </si>
  <si>
    <t>ESTUDIOS Y DISEÑOS PARA EL PROYECTO DENOMINADO "PARQUE MALECÓN DEL RÍO MOLINO" EN LA CIUDAD DE POPAYÁN – CAUCA"</t>
  </si>
  <si>
    <t>IMPLEMENTACIÓN DEL PROGRAMA  DE SERVICIOS PÚBLICOS INVERSIÓN Y SUPERVISIÓN EN SERVICIOS PÚBLICOS PARA ELECTRIFICACIÓN 2021 EN EL MUNICIPIO DE POPAYAN</t>
  </si>
  <si>
    <t>Gestión administrativa y financiera de la Secretaria de Gobierno, fortalecida</t>
  </si>
  <si>
    <t>IPLEMENTACIÓN DEL PROGRAMA DE GOBIERNO 2021 PARA EL REGUARDO INDÍGENA DE POBLAZÓN DEL MUNICIPIO DE POPAYÁN</t>
  </si>
  <si>
    <t>IPLEMENTACIÓN DEL PROGRAMA DE GOBIERNO 2021 PARA EL REGUARDO INDÍGENA DE PÁEZDE QUINTANA DEL MUNICIPIO DE POPAYÁN</t>
  </si>
  <si>
    <t>IPLEMENTACIÓN DEL PROGRAMA DE GOBIERNO 2021 PARA EL REGUARDO INDÍGENA DE KOKONUKO DEL MUNICIPIO DE POPAYÁN</t>
  </si>
  <si>
    <t>21-9-19-001-002272</t>
  </si>
  <si>
    <t>21-9-19-001-002273</t>
  </si>
  <si>
    <t>21-9-19-001-002274</t>
  </si>
  <si>
    <t>21-9-19-001-002275</t>
  </si>
  <si>
    <t>21-9-19-001-002311</t>
  </si>
  <si>
    <t>21-9-19-001-002312</t>
  </si>
  <si>
    <t>21-9-19-001-002313</t>
  </si>
  <si>
    <t>21-9-19-001-002314</t>
  </si>
  <si>
    <t>21-9-19-001-002315</t>
  </si>
  <si>
    <t>21-9-19-001-002316</t>
  </si>
  <si>
    <t>21-9-19-001-002317</t>
  </si>
  <si>
    <t>21-9-19-001-002318</t>
  </si>
  <si>
    <t>21-9-19-001-002319</t>
  </si>
  <si>
    <t>21-9-19-001-002320</t>
  </si>
  <si>
    <t>21-9-19-001-002321</t>
  </si>
  <si>
    <t>21-9-19-001-002322</t>
  </si>
  <si>
    <t>21-9-19-001-002323</t>
  </si>
  <si>
    <t>21-9-19-001-002324</t>
  </si>
  <si>
    <t>21-9-19-001-002270</t>
  </si>
  <si>
    <t>21-9-19-001-002271</t>
  </si>
  <si>
    <t>21-9-19-001-002276</t>
  </si>
  <si>
    <t>21-9-19-001-002277</t>
  </si>
  <si>
    <t>21-9-19-001-002278</t>
  </si>
  <si>
    <t>21-9-19-001-002279</t>
  </si>
  <si>
    <t>21-9-19-001-002280</t>
  </si>
  <si>
    <t>21-9-19-001-002354</t>
  </si>
  <si>
    <t>21-9-19-001-002355</t>
  </si>
  <si>
    <t>21-9-19-001-002356</t>
  </si>
  <si>
    <t>21-9-19-001-002281</t>
  </si>
  <si>
    <t>21-9-19-001-002325</t>
  </si>
  <si>
    <t>21-9-19-001-002181</t>
  </si>
  <si>
    <t>21-9-19-001-002326</t>
  </si>
  <si>
    <t>21-9-19-001-002291</t>
  </si>
  <si>
    <t>21-9-19-001-002292</t>
  </si>
  <si>
    <t>21-9-19-001-002303</t>
  </si>
  <si>
    <t>21-9-19-001-002304</t>
  </si>
  <si>
    <t>21-9-19-001-002282</t>
  </si>
  <si>
    <t>21-9-19-001-002203</t>
  </si>
  <si>
    <t>21-9-19-001-002283</t>
  </si>
  <si>
    <t>21-9-19-001-002284</t>
  </si>
  <si>
    <t>21-9-19-001-002285</t>
  </si>
  <si>
    <t>21-9-19-001-002286</t>
  </si>
  <si>
    <t>21-9-19-001-002287</t>
  </si>
  <si>
    <t>21-9-19-001-002293</t>
  </si>
  <si>
    <t>21-9-19-001-002294</t>
  </si>
  <si>
    <t>21-9-19-001-002295</t>
  </si>
  <si>
    <t>21-9-19-001-002296</t>
  </si>
  <si>
    <t>21-9-19-001-002297</t>
  </si>
  <si>
    <t>21-9-19-001-002298</t>
  </si>
  <si>
    <t>21-9-19-001-002299</t>
  </si>
  <si>
    <t>21-9-19-001-002350</t>
  </si>
  <si>
    <t>21-9-19-001-002300</t>
  </si>
  <si>
    <t>21-9-19-001-002351</t>
  </si>
  <si>
    <t>21-9-19-001-002348</t>
  </si>
  <si>
    <t>21-9-19-001-002349</t>
  </si>
  <si>
    <t>21-9-19-001-002301</t>
  </si>
  <si>
    <t>21-9-19-001-002327</t>
  </si>
  <si>
    <t>21-9-19-001-002328</t>
  </si>
  <si>
    <t>21-9-19-001-002329</t>
  </si>
  <si>
    <t>21-9-19-001-002302</t>
  </si>
  <si>
    <t>21-9-19-001-002262</t>
  </si>
  <si>
    <t>21-9-19-001-002263</t>
  </si>
  <si>
    <t>21-9-19-001-002264</t>
  </si>
  <si>
    <t>21-9-19-001-002267</t>
  </si>
  <si>
    <t>21-9-19-001-002268</t>
  </si>
  <si>
    <t>21-9-19-001-002269</t>
  </si>
  <si>
    <t>21-9-19-001-002265</t>
  </si>
  <si>
    <t>21-9-19-001-002305</t>
  </si>
  <si>
    <t>21-9-19-001-002306</t>
  </si>
  <si>
    <t>21-9-19-001-002307</t>
  </si>
  <si>
    <t>21-9-19-001-002308</t>
  </si>
  <si>
    <t>21-9-19-001-002309</t>
  </si>
  <si>
    <t>21-9-19-001-002310</t>
  </si>
  <si>
    <t>21-9-19-001-002330</t>
  </si>
  <si>
    <t>21-9-19-001-002331</t>
  </si>
  <si>
    <t>21-9-19-001-002256</t>
  </si>
  <si>
    <t>21-9-19-001-002332</t>
  </si>
  <si>
    <t>21-9-19-001-002333</t>
  </si>
  <si>
    <t>21-9-19-001-002334</t>
  </si>
  <si>
    <t>21-9-19-001-002335</t>
  </si>
  <si>
    <t>21-9-19-001-002288</t>
  </si>
  <si>
    <t>21-9-19-001-002289</t>
  </si>
  <si>
    <t>21-9-19-001-002290</t>
  </si>
  <si>
    <t>21-9-19-001-002336</t>
  </si>
  <si>
    <t>21-9-19-001-002337</t>
  </si>
  <si>
    <t>21-9-19-001-002266</t>
  </si>
  <si>
    <t># radicado del proyecto</t>
  </si>
  <si>
    <t>VALOR RECURSOS ASIGNADOS AL PROYECTO</t>
  </si>
  <si>
    <t>TOTAL RECURSOS ASIGNADOS A PROYECTO</t>
  </si>
  <si>
    <t>VALOR RECURSOS PENDIENTES POR ASIGNAR AL PROYECTO</t>
  </si>
  <si>
    <t>21-9-19-001-002357</t>
  </si>
  <si>
    <t>APOYO A LAS OBRAS DE CONSTRUCCIÓN EN EL CENTRO DE BIENESTAR ANIMAL DEL MUNICIPIO DE POPAYÁN</t>
  </si>
  <si>
    <t>21-9-19-001-002358</t>
  </si>
  <si>
    <t>RENOVACIÓN DEL ESPACIO PÚBLICO PARA UNA MOVILIDAD SOSTENIBLE EN EL SECTÓR HISTÓRICO DE POPAYÁN</t>
  </si>
  <si>
    <t>TOTAL RECURSOS ASIGNADOS A PROYECTOS</t>
  </si>
  <si>
    <t># DE PROYECTOS ACTUALIZADOS</t>
  </si>
  <si>
    <t xml:space="preserve">VALOR PROYECTOS  INSCRITOS EN POAI </t>
  </si>
  <si>
    <t>VALOR TOTAL PROYECTOS PRESENTADOS POR DEPENDENCIA</t>
  </si>
  <si>
    <t>PROYECTOS POAI INICIAL</t>
  </si>
  <si>
    <t>PROYECTOS POAI ACTUALIZADO</t>
  </si>
  <si>
    <t>FINANCIADO CON RECURSOS DE FUNCIONAMIENTO</t>
  </si>
  <si>
    <t>IMPLEMENTACIÓN DEL PLAN DE FORTALECIMIENTO A LA POLÍTICA DE ARCHIVOS Y GESTIÓN DOCUMENTAL EN EL MARCO DEL MODELO INTEGRADO DE PLANEACIÓN Y GESTIÓN - MIPG</t>
  </si>
  <si>
    <t>Proyecto se unificó con proyecto rad 2326</t>
  </si>
  <si>
    <t>APOYO AL AUMENTO DE COBERTURA PARA EL SERVICIO DE ALUMBRADO PÚBLICO 2021 EN EL MUNICIPIO DE POPAYÁN</t>
  </si>
  <si>
    <t>21-9-19-001-002360</t>
  </si>
  <si>
    <t>APOYO AL PROGRAMA DE INFRAESTRUCTURA PARA LA CONSTRUCCIÓN, REHABILITACIÓN Y/O MANTENIMIENTO Y/O MEJORAMIENTO Y/O CONSERVACIÓNVÍAL EN EL SECTOR URBANO DEL MUNICIPIO DE POPAYÁN 2021 - FASE 2</t>
  </si>
  <si>
    <t>DESARROLLO DE LAS OBRAS DE INFRAESTRUCTURA EN EL CENTRO DE BIENESTAR ANIMAL DEL MUNICIPIO DE POPAYÁN</t>
  </si>
  <si>
    <t>POYO AL PROGRAMA DE INFRAESTRUCTURA PARA LA CONSTRUCCIÓN, REHABILITACIÓN Y/O MANTENIMIENTO Y/O MEJORAMIENTO Y/O CONSERVACIÓN VIAL EN EL SECTOR RURAL DEL MUNICIPIO DE POPAYÁN 2021 – FASE 2</t>
  </si>
  <si>
    <t>21-9-19-001-002359</t>
  </si>
  <si>
    <t>FORTALECIMIENTO DEL SUBPROGRAMA MANEJO DE RESIDUOS SÓLIDOS-PGIRS DEL PLAN DE DESARROLLO 2021 DEL MUNICIPIO DE POPAYÁN</t>
  </si>
  <si>
    <t>21-9-19-001-002362</t>
  </si>
  <si>
    <t>21-9-19-001-002363</t>
  </si>
  <si>
    <t>IMPLEMENTACIÓN PLAN DE FORTALECIMIENTO TECNOLOGICO DE LOS MEDIOS DE COMUNICACIÓN INSTITUCIONALES PARA LA AMPLIACIÓN DE LA COBERTURA EN EL MUNICIPIO DE POPAYÁN</t>
  </si>
  <si>
    <t>21-9-19-001-002367</t>
  </si>
  <si>
    <t>IMPLEMENTACIÓN DEL PROGRAMA DEGOIERNO 2021 SEGURIDAD Y CONVIVERNCIA CIUDADANA EN EL MUNICIPIO DE POPAYAN SEGUNDA FASE</t>
  </si>
  <si>
    <t>21-9-19-001-002368</t>
  </si>
  <si>
    <t>APOYO AL PROGRAMA DE LICENCIAMIENTO MINERO EN EL MUNICIPIO DE POPAYAN</t>
  </si>
  <si>
    <t>21-9-19-001-002369</t>
  </si>
  <si>
    <t>FORTALECIMIENTO DE LA CALIDAD EDUCATIVA MEDIANTE EL MEJORAMIENTO DE AMBIENTES INTERACTIVOS EN LAS INSTITUCUIONES EDUCATIVAS DEL MUNICIPIO DE POPAYÁN</t>
  </si>
  <si>
    <t>21-9-19-001-002361</t>
  </si>
  <si>
    <t>21-9-19-001-002364</t>
  </si>
  <si>
    <t>CONSTRUCCIÓN DE INFRAESTRUCTURA ESTRATÉGICA PARA LA PLAZA DE MERCADO PÚBLICO BARRIO BOLIVAR POPAYÁN</t>
  </si>
  <si>
    <t>21-9-19-001-002365</t>
  </si>
  <si>
    <t>ADMINISTRACION DE RECURSOS PARA LA DOTACIÓN DE MOBILIARIO EN LAS INSTITUCIONES EDUCATIVAS OFICIALES DEL MUNICIPIO DE POPAYÁN</t>
  </si>
  <si>
    <t>21-9-19-001-002366</t>
  </si>
  <si>
    <t>IMPLEMENTACIÓN DEL PROGRAMA DE MEJORAMIENTO DE LA INFRAESTRUCTURA DE LOS BIENES PÚBLICOS EN EL MUNICIPIO DE POPAYÁN” - FASE 2</t>
  </si>
  <si>
    <t>21-9-19-001-002370</t>
  </si>
  <si>
    <t>SEGUNDA FASE EN LAIMPLEMENTACIÓN PROGRAMA DE GESTION DEL RIESGO DE DESASTRES 2021  REDUCCION DEL RIESGO Y ADAPTACION AL CAMBIO CLIMATICO PARA OPTIMIZAR EL DESARROLLO EN EL MUNICIPIO DE POPAYAN</t>
  </si>
  <si>
    <t>CONSTRUCCIÓN DEL PARQUE DE LA JUVENTUD I FASE EN LA CIUDAD DE POPAYÁN</t>
  </si>
  <si>
    <t>21-9-19-001-002371</t>
  </si>
  <si>
    <t>IMPLEMENTACIÓN DE LA ESTATEGIA "POPAYÁN CREE EN LOS JÓVENES 2021 - 2022"</t>
  </si>
  <si>
    <t>21-9-19-001-002434</t>
  </si>
  <si>
    <t>MANTENIMIENTO Y ADECUACIÓN DE INFRAESTRUCTURA EDUCATIVA EN LAS I.E. OFICIALES DEL MUNICIPIO DE POPAYÁN, FASE 2</t>
  </si>
  <si>
    <t>21-9-19-001-002436</t>
  </si>
  <si>
    <t>AUNAR ESFUERZOS PARA LA ATENCION DE VIAS REGIONALES EN EL MUNICIPIO DE POPAYAN CON OBRAS DE MEJORAMIENTO EN EL MARCO DEL PROGRAMA PARA LA CONEXIÓN DE TERRITORIOS, EL CRECIMIENTO SOSTENIBLE Y LA REACTIVACION 2.0 - CONSTRUCCIÓN DE LA AVENIDA LOS PROCERES EN EL MUNICIPIO DE POPAYÁN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</si>
</sst>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_);_(* \(#,##0\);_(* &quot;-&quot;_);_(@_)"/>
    <numFmt numFmtId="165" formatCode="_-&quot;$&quot;* #,##0_-;\-&quot;$&quot;* #,##0_-;_-&quot;$&quot;* &quot;-&quot;_-;_-@_-"/>
    <numFmt numFmtId="166" formatCode="_-* #,##0.00\ &quot;$&quot;_-;\-* #,##0.00\ &quot;$&quot;_-;_-* &quot;-&quot;??\ &quot;$&quot;_-;_-@_-"/>
    <numFmt numFmtId="167" formatCode="_-&quot;$&quot;* #,##0_-;\-&quot;$&quot;* #,##0_-;_-&quot;$&quot;* &quot;-&quot;??_-;_-@_-"/>
    <numFmt numFmtId="168" formatCode="[$$-240A]\ #,##0"/>
    <numFmt numFmtId="169" formatCode="&quot;$&quot;\ #,##0"/>
  </numFmts>
  <fonts count="1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b/>
      <sz val="26"/>
      <color theme="0"/>
      <name val="Arial"/>
      <family val="2"/>
    </font>
    <font>
      <b/>
      <sz val="12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002060"/>
        <bgColor indexed="64"/>
      </patternFill>
    </fill>
    <fill>
      <patternFill patternType="solid">
        <fgColor theme="5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06">
    <xf numFmtId="0" fontId="0" fillId="0" borderId="0"/>
    <xf numFmtId="166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64" fontId="8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404">
    <xf numFmtId="0" fontId="0" fillId="0" borderId="0" xfId="0"/>
    <xf numFmtId="0" fontId="5" fillId="0" borderId="4" xfId="0" applyFont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/>
    <xf numFmtId="0" fontId="1" fillId="0" borderId="0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6" fillId="0" borderId="4" xfId="0" applyFont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vertical="center" wrapText="1"/>
    </xf>
    <xf numFmtId="0" fontId="1" fillId="4" borderId="4" xfId="0" applyFont="1" applyFill="1" applyBorder="1" applyAlignment="1">
      <alignment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1" fillId="4" borderId="9" xfId="56" applyNumberFormat="1" applyFont="1" applyFill="1" applyBorder="1" applyAlignment="1" applyProtection="1">
      <alignment vertical="center" wrapText="1"/>
    </xf>
    <xf numFmtId="0" fontId="5" fillId="4" borderId="4" xfId="0" applyFont="1" applyFill="1" applyBorder="1" applyAlignment="1">
      <alignment vertical="center" wrapText="1"/>
    </xf>
    <xf numFmtId="0" fontId="5" fillId="4" borderId="9" xfId="0" applyFont="1" applyFill="1" applyBorder="1" applyAlignment="1">
      <alignment vertical="center" wrapText="1"/>
    </xf>
    <xf numFmtId="0" fontId="3" fillId="5" borderId="4" xfId="0" applyFont="1" applyFill="1" applyBorder="1" applyAlignment="1">
      <alignment vertical="center" wrapText="1"/>
    </xf>
    <xf numFmtId="0" fontId="5" fillId="4" borderId="5" xfId="0" applyFont="1" applyFill="1" applyBorder="1" applyAlignment="1">
      <alignment vertical="center" wrapText="1"/>
    </xf>
    <xf numFmtId="0" fontId="1" fillId="6" borderId="4" xfId="0" applyFont="1" applyFill="1" applyBorder="1" applyAlignment="1">
      <alignment vertical="center" wrapText="1"/>
    </xf>
    <xf numFmtId="0" fontId="3" fillId="6" borderId="4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vertical="center" wrapText="1"/>
    </xf>
    <xf numFmtId="0" fontId="5" fillId="4" borderId="3" xfId="78" applyFont="1" applyFill="1" applyBorder="1" applyAlignment="1">
      <alignment horizontal="left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4" xfId="78" applyFont="1" applyFill="1" applyBorder="1" applyAlignment="1">
      <alignment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vertical="center" wrapText="1"/>
    </xf>
    <xf numFmtId="0" fontId="5" fillId="4" borderId="7" xfId="0" applyFont="1" applyFill="1" applyBorder="1" applyAlignment="1">
      <alignment horizontal="left" vertical="center" wrapText="1"/>
    </xf>
    <xf numFmtId="0" fontId="1" fillId="4" borderId="11" xfId="0" applyFont="1" applyFill="1" applyBorder="1" applyAlignment="1">
      <alignment horizontal="left" vertical="center" wrapText="1"/>
    </xf>
    <xf numFmtId="0" fontId="1" fillId="4" borderId="4" xfId="0" applyFont="1" applyFill="1" applyBorder="1" applyAlignment="1">
      <alignment horizontal="left" vertical="center" wrapText="1"/>
    </xf>
    <xf numFmtId="0" fontId="1" fillId="4" borderId="7" xfId="0" applyFont="1" applyFill="1" applyBorder="1" applyAlignment="1">
      <alignment horizontal="left" vertical="center" wrapText="1"/>
    </xf>
    <xf numFmtId="0" fontId="1" fillId="4" borderId="9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vertical="center"/>
    </xf>
    <xf numFmtId="0" fontId="9" fillId="4" borderId="0" xfId="0" applyFont="1" applyFill="1" applyBorder="1" applyAlignment="1">
      <alignment vertical="center"/>
    </xf>
    <xf numFmtId="0" fontId="9" fillId="4" borderId="0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left" vertical="center" wrapText="1"/>
    </xf>
    <xf numFmtId="0" fontId="1" fillId="4" borderId="4" xfId="56" applyNumberFormat="1" applyFont="1" applyFill="1" applyBorder="1" applyAlignment="1" applyProtection="1">
      <alignment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9" fontId="1" fillId="3" borderId="10" xfId="0" applyNumberFormat="1" applyFont="1" applyFill="1" applyBorder="1" applyAlignment="1">
      <alignment horizontal="center" vertical="center" wrapText="1"/>
    </xf>
    <xf numFmtId="167" fontId="1" fillId="3" borderId="10" xfId="1" applyNumberFormat="1" applyFont="1" applyFill="1" applyBorder="1" applyAlignment="1">
      <alignment horizontal="center" vertical="center" wrapText="1"/>
    </xf>
    <xf numFmtId="9" fontId="1" fillId="6" borderId="10" xfId="0" applyNumberFormat="1" applyFont="1" applyFill="1" applyBorder="1" applyAlignment="1">
      <alignment horizontal="center" vertical="center" wrapText="1"/>
    </xf>
    <xf numFmtId="168" fontId="1" fillId="3" borderId="10" xfId="0" applyNumberFormat="1" applyFont="1" applyFill="1" applyBorder="1" applyAlignment="1">
      <alignment horizontal="center" vertical="center" wrapText="1"/>
    </xf>
    <xf numFmtId="164" fontId="5" fillId="4" borderId="10" xfId="104" applyFont="1" applyFill="1" applyBorder="1" applyAlignment="1">
      <alignment horizontal="center" vertical="center" wrapText="1"/>
    </xf>
    <xf numFmtId="168" fontId="1" fillId="0" borderId="10" xfId="0" applyNumberFormat="1" applyFont="1" applyFill="1" applyBorder="1" applyAlignment="1">
      <alignment horizontal="center" vertical="center" wrapText="1"/>
    </xf>
    <xf numFmtId="168" fontId="1" fillId="3" borderId="1" xfId="0" applyNumberFormat="1" applyFont="1" applyFill="1" applyBorder="1" applyAlignment="1">
      <alignment horizontal="center" vertical="center" wrapText="1"/>
    </xf>
    <xf numFmtId="168" fontId="1" fillId="3" borderId="6" xfId="0" applyNumberFormat="1" applyFont="1" applyFill="1" applyBorder="1" applyAlignment="1">
      <alignment horizontal="center" vertical="center" wrapText="1"/>
    </xf>
    <xf numFmtId="167" fontId="1" fillId="5" borderId="10" xfId="1" applyNumberFormat="1" applyFont="1" applyFill="1" applyBorder="1" applyAlignment="1">
      <alignment horizontal="center" vertical="center" wrapText="1"/>
    </xf>
    <xf numFmtId="167" fontId="1" fillId="0" borderId="10" xfId="1" applyNumberFormat="1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left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vertical="center" wrapText="1"/>
    </xf>
    <xf numFmtId="0" fontId="3" fillId="3" borderId="9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5" fillId="4" borderId="5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9" fillId="6" borderId="10" xfId="0" applyFont="1" applyFill="1" applyBorder="1" applyAlignment="1">
      <alignment vertical="center" wrapText="1"/>
    </xf>
    <xf numFmtId="0" fontId="10" fillId="3" borderId="10" xfId="0" applyFont="1" applyFill="1" applyBorder="1" applyAlignment="1">
      <alignment vertical="center" wrapText="1"/>
    </xf>
    <xf numFmtId="0" fontId="1" fillId="4" borderId="4" xfId="0" applyNumberFormat="1" applyFont="1" applyFill="1" applyBorder="1" applyAlignment="1" applyProtection="1">
      <alignment horizontal="left" vertical="center" wrapText="1"/>
    </xf>
    <xf numFmtId="168" fontId="11" fillId="6" borderId="10" xfId="0" applyNumberFormat="1" applyFont="1" applyFill="1" applyBorder="1" applyAlignment="1">
      <alignment horizontal="center" vertical="center" wrapText="1"/>
    </xf>
    <xf numFmtId="1" fontId="1" fillId="4" borderId="0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vertical="center"/>
    </xf>
    <xf numFmtId="0" fontId="1" fillId="4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wrapTex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4" borderId="9" xfId="0" applyNumberFormat="1" applyFont="1" applyFill="1" applyBorder="1" applyAlignment="1" applyProtection="1">
      <alignment horizontal="left" vertical="center" wrapText="1"/>
    </xf>
    <xf numFmtId="169" fontId="3" fillId="5" borderId="5" xfId="7" applyNumberFormat="1" applyFont="1" applyFill="1" applyBorder="1" applyAlignment="1">
      <alignment horizontal="center" vertical="center" wrapText="1"/>
    </xf>
    <xf numFmtId="169" fontId="3" fillId="5" borderId="6" xfId="7" applyNumberFormat="1" applyFont="1" applyFill="1" applyBorder="1" applyAlignment="1">
      <alignment horizontal="center" vertical="center" wrapText="1"/>
    </xf>
    <xf numFmtId="169" fontId="3" fillId="5" borderId="5" xfId="7" applyNumberFormat="1" applyFont="1" applyFill="1" applyBorder="1" applyAlignment="1">
      <alignment horizontal="center" vertical="center" wrapText="1"/>
    </xf>
    <xf numFmtId="169" fontId="3" fillId="6" borderId="9" xfId="0" applyNumberFormat="1" applyFont="1" applyFill="1" applyBorder="1" applyAlignment="1">
      <alignment horizontal="center" vertical="center" wrapText="1"/>
    </xf>
    <xf numFmtId="169" fontId="3" fillId="3" borderId="4" xfId="7" applyNumberFormat="1" applyFont="1" applyFill="1" applyBorder="1" applyAlignment="1">
      <alignment horizontal="center" vertical="center" wrapText="1"/>
    </xf>
    <xf numFmtId="169" fontId="3" fillId="3" borderId="9" xfId="7" applyNumberFormat="1" applyFont="1" applyFill="1" applyBorder="1" applyAlignment="1">
      <alignment horizontal="center" vertical="center" wrapText="1"/>
    </xf>
    <xf numFmtId="169" fontId="3" fillId="3" borderId="8" xfId="7" applyNumberFormat="1" applyFont="1" applyFill="1" applyBorder="1" applyAlignment="1">
      <alignment horizontal="center" vertical="center" wrapText="1"/>
    </xf>
    <xf numFmtId="169" fontId="1" fillId="0" borderId="1" xfId="7" applyNumberFormat="1" applyFont="1" applyFill="1" applyBorder="1" applyAlignment="1">
      <alignment horizontal="center" vertical="center" wrapText="1"/>
    </xf>
    <xf numFmtId="169" fontId="1" fillId="0" borderId="6" xfId="7" applyNumberFormat="1" applyFont="1" applyFill="1" applyBorder="1" applyAlignment="1">
      <alignment horizontal="center" vertical="center" wrapText="1"/>
    </xf>
    <xf numFmtId="169" fontId="5" fillId="4" borderId="4" xfId="104" applyNumberFormat="1" applyFont="1" applyFill="1" applyBorder="1" applyAlignment="1">
      <alignment horizontal="center" vertical="center" wrapText="1"/>
    </xf>
    <xf numFmtId="169" fontId="1" fillId="4" borderId="1" xfId="7" applyNumberFormat="1" applyFont="1" applyFill="1" applyBorder="1" applyAlignment="1">
      <alignment horizontal="center" vertical="center" wrapText="1"/>
    </xf>
    <xf numFmtId="169" fontId="1" fillId="4" borderId="6" xfId="7" applyNumberFormat="1" applyFont="1" applyFill="1" applyBorder="1" applyAlignment="1">
      <alignment horizontal="center" vertical="center" wrapText="1"/>
    </xf>
    <xf numFmtId="169" fontId="3" fillId="5" borderId="9" xfId="7" applyNumberFormat="1" applyFont="1" applyFill="1" applyBorder="1" applyAlignment="1">
      <alignment horizontal="center" vertical="center" wrapText="1"/>
    </xf>
    <xf numFmtId="169" fontId="1" fillId="4" borderId="4" xfId="7" applyNumberFormat="1" applyFont="1" applyFill="1" applyBorder="1" applyAlignment="1">
      <alignment horizontal="center" vertical="center" wrapText="1"/>
    </xf>
    <xf numFmtId="169" fontId="1" fillId="4" borderId="5" xfId="7" applyNumberFormat="1" applyFont="1" applyFill="1" applyBorder="1" applyAlignment="1">
      <alignment horizontal="center" vertical="center"/>
    </xf>
    <xf numFmtId="169" fontId="3" fillId="4" borderId="4" xfId="7" applyNumberFormat="1" applyFont="1" applyFill="1" applyBorder="1" applyAlignment="1">
      <alignment horizontal="center" vertical="center" wrapText="1"/>
    </xf>
    <xf numFmtId="169" fontId="3" fillId="4" borderId="0" xfId="7" applyNumberFormat="1" applyFont="1" applyFill="1" applyBorder="1" applyAlignment="1">
      <alignment horizontal="center" vertical="center"/>
    </xf>
    <xf numFmtId="169" fontId="9" fillId="6" borderId="7" xfId="7" applyNumberFormat="1" applyFont="1" applyFill="1" applyBorder="1" applyAlignment="1">
      <alignment horizontal="center" vertical="center" wrapText="1"/>
    </xf>
    <xf numFmtId="169" fontId="3" fillId="3" borderId="10" xfId="0" applyNumberFormat="1" applyFont="1" applyFill="1" applyBorder="1" applyAlignment="1">
      <alignment horizontal="center" vertical="center" wrapText="1"/>
    </xf>
    <xf numFmtId="169" fontId="3" fillId="3" borderId="10" xfId="7" applyNumberFormat="1" applyFont="1" applyFill="1" applyBorder="1" applyAlignment="1">
      <alignment horizontal="center" vertical="center" wrapText="1"/>
    </xf>
    <xf numFmtId="169" fontId="3" fillId="3" borderId="8" xfId="0" applyNumberFormat="1" applyFont="1" applyFill="1" applyBorder="1" applyAlignment="1">
      <alignment horizontal="center" vertical="center" wrapText="1"/>
    </xf>
    <xf numFmtId="169" fontId="3" fillId="3" borderId="1" xfId="7" applyNumberFormat="1" applyFont="1" applyFill="1" applyBorder="1" applyAlignment="1">
      <alignment horizontal="center" vertical="center" wrapText="1"/>
    </xf>
    <xf numFmtId="169" fontId="1" fillId="0" borderId="1" xfId="60" applyNumberFormat="1" applyFont="1" applyFill="1" applyBorder="1" applyAlignment="1">
      <alignment horizontal="center" vertical="center" wrapText="1"/>
    </xf>
    <xf numFmtId="169" fontId="1" fillId="0" borderId="10" xfId="60" applyNumberFormat="1" applyFont="1" applyFill="1" applyBorder="1" applyAlignment="1">
      <alignment horizontal="center" vertical="center" wrapText="1"/>
    </xf>
    <xf numFmtId="169" fontId="3" fillId="6" borderId="9" xfId="7" applyNumberFormat="1" applyFont="1" applyFill="1" applyBorder="1" applyAlignment="1">
      <alignment horizontal="center" vertical="center" wrapText="1"/>
    </xf>
    <xf numFmtId="169" fontId="3" fillId="3" borderId="4" xfId="0" applyNumberFormat="1" applyFont="1" applyFill="1" applyBorder="1" applyAlignment="1">
      <alignment horizontal="center" vertical="center" wrapText="1"/>
    </xf>
    <xf numFmtId="169" fontId="1" fillId="4" borderId="9" xfId="56" applyNumberFormat="1" applyFont="1" applyFill="1" applyBorder="1" applyAlignment="1" applyProtection="1">
      <alignment horizontal="center" vertical="center" wrapText="1"/>
    </xf>
    <xf numFmtId="169" fontId="1" fillId="4" borderId="9" xfId="60" applyNumberFormat="1" applyFont="1" applyFill="1" applyBorder="1" applyAlignment="1">
      <alignment horizontal="center" vertical="center" wrapText="1"/>
    </xf>
    <xf numFmtId="169" fontId="1" fillId="4" borderId="9" xfId="60" applyNumberFormat="1" applyFont="1" applyFill="1" applyBorder="1" applyAlignment="1">
      <alignment horizontal="center" vertical="center"/>
    </xf>
    <xf numFmtId="169" fontId="5" fillId="4" borderId="4" xfId="0" applyNumberFormat="1" applyFont="1" applyFill="1" applyBorder="1" applyAlignment="1">
      <alignment horizontal="center" vertical="center" wrapText="1"/>
    </xf>
    <xf numFmtId="169" fontId="1" fillId="4" borderId="4" xfId="55" applyNumberFormat="1" applyFont="1" applyFill="1" applyBorder="1" applyAlignment="1">
      <alignment horizontal="center" vertical="center"/>
    </xf>
    <xf numFmtId="169" fontId="1" fillId="4" borderId="4" xfId="60" applyNumberFormat="1" applyFont="1" applyFill="1" applyBorder="1" applyAlignment="1">
      <alignment horizontal="center" vertical="center"/>
    </xf>
    <xf numFmtId="169" fontId="1" fillId="0" borderId="10" xfId="7" applyNumberFormat="1" applyFont="1" applyFill="1" applyBorder="1" applyAlignment="1">
      <alignment horizontal="center" vertical="center" wrapText="1"/>
    </xf>
    <xf numFmtId="169" fontId="5" fillId="4" borderId="9" xfId="0" applyNumberFormat="1" applyFont="1" applyFill="1" applyBorder="1" applyAlignment="1">
      <alignment horizontal="center" vertical="center" wrapText="1"/>
    </xf>
    <xf numFmtId="169" fontId="5" fillId="4" borderId="11" xfId="0" applyNumberFormat="1" applyFont="1" applyFill="1" applyBorder="1" applyAlignment="1">
      <alignment horizontal="center" vertical="center" wrapText="1"/>
    </xf>
    <xf numFmtId="169" fontId="1" fillId="4" borderId="11" xfId="60" applyNumberFormat="1" applyFont="1" applyFill="1" applyBorder="1" applyAlignment="1">
      <alignment horizontal="center" vertical="center" wrapText="1"/>
    </xf>
    <xf numFmtId="169" fontId="3" fillId="6" borderId="8" xfId="7" applyNumberFormat="1" applyFont="1" applyFill="1" applyBorder="1" applyAlignment="1">
      <alignment horizontal="center" vertical="center" wrapText="1"/>
    </xf>
    <xf numFmtId="169" fontId="5" fillId="4" borderId="3" xfId="0" applyNumberFormat="1" applyFont="1" applyFill="1" applyBorder="1" applyAlignment="1">
      <alignment horizontal="center" vertical="center" wrapText="1"/>
    </xf>
    <xf numFmtId="169" fontId="5" fillId="4" borderId="5" xfId="0" applyNumberFormat="1" applyFont="1" applyFill="1" applyBorder="1" applyAlignment="1">
      <alignment horizontal="center" vertical="center" wrapText="1"/>
    </xf>
    <xf numFmtId="169" fontId="1" fillId="0" borderId="4" xfId="0" applyNumberFormat="1" applyFont="1" applyBorder="1" applyAlignment="1">
      <alignment horizontal="center" vertical="center" wrapText="1"/>
    </xf>
    <xf numFmtId="169" fontId="1" fillId="4" borderId="4" xfId="7" applyNumberFormat="1" applyFont="1" applyFill="1" applyBorder="1" applyAlignment="1">
      <alignment horizontal="center" vertical="center"/>
    </xf>
    <xf numFmtId="169" fontId="1" fillId="0" borderId="0" xfId="0" applyNumberFormat="1" applyFont="1" applyAlignment="1">
      <alignment horizontal="center" vertical="center" wrapText="1"/>
    </xf>
    <xf numFmtId="169" fontId="1" fillId="0" borderId="4" xfId="105" applyNumberFormat="1" applyFont="1" applyFill="1" applyBorder="1" applyAlignment="1" applyProtection="1">
      <alignment horizontal="center" vertical="center"/>
      <protection locked="0"/>
    </xf>
    <xf numFmtId="169" fontId="1" fillId="4" borderId="4" xfId="60" applyNumberFormat="1" applyFont="1" applyFill="1" applyBorder="1" applyAlignment="1">
      <alignment horizontal="center" vertical="center" wrapText="1"/>
    </xf>
    <xf numFmtId="169" fontId="5" fillId="4" borderId="3" xfId="78" applyNumberFormat="1" applyFont="1" applyFill="1" applyBorder="1" applyAlignment="1">
      <alignment horizontal="center" vertical="center" wrapText="1"/>
    </xf>
    <xf numFmtId="169" fontId="1" fillId="4" borderId="0" xfId="0" applyNumberFormat="1" applyFont="1" applyFill="1" applyAlignment="1">
      <alignment horizontal="center" vertical="center"/>
    </xf>
    <xf numFmtId="169" fontId="3" fillId="3" borderId="9" xfId="0" applyNumberFormat="1" applyFont="1" applyFill="1" applyBorder="1" applyAlignment="1">
      <alignment horizontal="center" vertical="center" wrapText="1"/>
    </xf>
    <xf numFmtId="169" fontId="5" fillId="4" borderId="15" xfId="0" applyNumberFormat="1" applyFont="1" applyFill="1" applyBorder="1" applyAlignment="1">
      <alignment horizontal="center" vertical="center" wrapText="1"/>
    </xf>
    <xf numFmtId="169" fontId="1" fillId="4" borderId="11" xfId="7" applyNumberFormat="1" applyFont="1" applyFill="1" applyBorder="1" applyAlignment="1">
      <alignment horizontal="center" vertical="center" wrapText="1"/>
    </xf>
    <xf numFmtId="169" fontId="3" fillId="3" borderId="2" xfId="0" applyNumberFormat="1" applyFont="1" applyFill="1" applyBorder="1" applyAlignment="1">
      <alignment horizontal="center" vertical="center" wrapText="1"/>
    </xf>
    <xf numFmtId="169" fontId="5" fillId="4" borderId="4" xfId="78" applyNumberFormat="1" applyFont="1" applyFill="1" applyBorder="1" applyAlignment="1">
      <alignment horizontal="center" vertical="center" wrapText="1"/>
    </xf>
    <xf numFmtId="169" fontId="1" fillId="4" borderId="4" xfId="7" applyNumberFormat="1" applyFont="1" applyFill="1" applyBorder="1" applyAlignment="1" applyProtection="1">
      <alignment horizontal="center" vertical="center"/>
      <protection locked="0"/>
    </xf>
    <xf numFmtId="169" fontId="1" fillId="4" borderId="1" xfId="7" applyNumberFormat="1" applyFont="1" applyFill="1" applyBorder="1" applyAlignment="1" applyProtection="1">
      <alignment horizontal="center" vertical="center"/>
      <protection locked="0"/>
    </xf>
    <xf numFmtId="169" fontId="1" fillId="4" borderId="3" xfId="0" applyNumberFormat="1" applyFont="1" applyFill="1" applyBorder="1" applyAlignment="1">
      <alignment horizontal="center" vertical="center" wrapText="1"/>
    </xf>
    <xf numFmtId="169" fontId="1" fillId="4" borderId="1" xfId="60" applyNumberFormat="1" applyFont="1" applyFill="1" applyBorder="1" applyAlignment="1">
      <alignment horizontal="center" vertical="center"/>
    </xf>
    <xf numFmtId="169" fontId="1" fillId="4" borderId="4" xfId="0" applyNumberFormat="1" applyFont="1" applyFill="1" applyBorder="1" applyAlignment="1">
      <alignment horizontal="center" vertical="center" wrapText="1"/>
    </xf>
    <xf numFmtId="169" fontId="1" fillId="4" borderId="9" xfId="0" applyNumberFormat="1" applyFont="1" applyFill="1" applyBorder="1" applyAlignment="1" applyProtection="1">
      <alignment horizontal="center" vertical="center" wrapText="1"/>
    </xf>
    <xf numFmtId="169" fontId="1" fillId="7" borderId="4" xfId="60" applyNumberFormat="1" applyFont="1" applyFill="1" applyBorder="1" applyAlignment="1">
      <alignment horizontal="center" vertical="center"/>
    </xf>
    <xf numFmtId="169" fontId="1" fillId="7" borderId="9" xfId="60" applyNumberFormat="1" applyFont="1" applyFill="1" applyBorder="1" applyAlignment="1">
      <alignment horizontal="center" vertical="center"/>
    </xf>
    <xf numFmtId="169" fontId="3" fillId="0" borderId="10" xfId="7" applyNumberFormat="1" applyFont="1" applyFill="1" applyBorder="1" applyAlignment="1">
      <alignment horizontal="center" vertical="center" wrapText="1"/>
    </xf>
    <xf numFmtId="169" fontId="3" fillId="6" borderId="7" xfId="7" applyNumberFormat="1" applyFont="1" applyFill="1" applyBorder="1" applyAlignment="1">
      <alignment horizontal="center" vertical="center" wrapText="1"/>
    </xf>
    <xf numFmtId="169" fontId="3" fillId="4" borderId="10" xfId="7" applyNumberFormat="1" applyFont="1" applyFill="1" applyBorder="1" applyAlignment="1">
      <alignment horizontal="center" vertical="center" wrapText="1"/>
    </xf>
    <xf numFmtId="169" fontId="1" fillId="4" borderId="4" xfId="0" applyNumberFormat="1" applyFont="1" applyFill="1" applyBorder="1" applyAlignment="1" applyProtection="1">
      <alignment horizontal="center" vertical="center" wrapText="1"/>
    </xf>
    <xf numFmtId="169" fontId="1" fillId="4" borderId="10" xfId="7" applyNumberFormat="1" applyFont="1" applyFill="1" applyBorder="1" applyAlignment="1">
      <alignment horizontal="center" vertical="center" wrapText="1"/>
    </xf>
    <xf numFmtId="169" fontId="3" fillId="4" borderId="4" xfId="60" applyNumberFormat="1" applyFont="1" applyFill="1" applyBorder="1" applyAlignment="1">
      <alignment horizontal="center" vertical="center" wrapText="1"/>
    </xf>
    <xf numFmtId="169" fontId="5" fillId="4" borderId="7" xfId="0" applyNumberFormat="1" applyFont="1" applyFill="1" applyBorder="1" applyAlignment="1">
      <alignment horizontal="center" vertical="center" wrapText="1"/>
    </xf>
    <xf numFmtId="169" fontId="3" fillId="4" borderId="7" xfId="60" applyNumberFormat="1" applyFont="1" applyFill="1" applyBorder="1" applyAlignment="1">
      <alignment horizontal="center" vertical="center" wrapText="1"/>
    </xf>
    <xf numFmtId="169" fontId="1" fillId="4" borderId="7" xfId="60" applyNumberFormat="1" applyFont="1" applyFill="1" applyBorder="1" applyAlignment="1">
      <alignment horizontal="center" vertical="center" wrapText="1"/>
    </xf>
    <xf numFmtId="169" fontId="3" fillId="4" borderId="6" xfId="7" applyNumberFormat="1" applyFont="1" applyFill="1" applyBorder="1" applyAlignment="1">
      <alignment horizontal="center" vertical="center" wrapText="1"/>
    </xf>
    <xf numFmtId="169" fontId="1" fillId="4" borderId="10" xfId="60" applyNumberFormat="1" applyFont="1" applyFill="1" applyBorder="1" applyAlignment="1">
      <alignment horizontal="center" vertical="center" wrapText="1"/>
    </xf>
    <xf numFmtId="169" fontId="1" fillId="4" borderId="11" xfId="60" applyNumberFormat="1" applyFont="1" applyFill="1" applyBorder="1" applyAlignment="1">
      <alignment horizontal="center" vertical="center"/>
    </xf>
    <xf numFmtId="169" fontId="3" fillId="3" borderId="11" xfId="7" applyNumberFormat="1" applyFont="1" applyFill="1" applyBorder="1" applyAlignment="1">
      <alignment horizontal="center" vertical="center" wrapText="1"/>
    </xf>
    <xf numFmtId="169" fontId="1" fillId="4" borderId="11" xfId="0" applyNumberFormat="1" applyFont="1" applyFill="1" applyBorder="1" applyAlignment="1">
      <alignment horizontal="center" vertical="center" wrapText="1"/>
    </xf>
    <xf numFmtId="169" fontId="1" fillId="4" borderId="9" xfId="7" applyNumberFormat="1" applyFont="1" applyFill="1" applyBorder="1" applyAlignment="1">
      <alignment horizontal="center" vertical="center" wrapText="1"/>
    </xf>
    <xf numFmtId="169" fontId="1" fillId="0" borderId="11" xfId="7" applyNumberFormat="1" applyFont="1" applyFill="1" applyBorder="1" applyAlignment="1">
      <alignment horizontal="center" vertical="center" wrapText="1"/>
    </xf>
    <xf numFmtId="169" fontId="1" fillId="4" borderId="7" xfId="0" applyNumberFormat="1" applyFont="1" applyFill="1" applyBorder="1" applyAlignment="1">
      <alignment horizontal="center" vertical="center" wrapText="1"/>
    </xf>
    <xf numFmtId="169" fontId="3" fillId="3" borderId="7" xfId="7" applyNumberFormat="1" applyFont="1" applyFill="1" applyBorder="1" applyAlignment="1">
      <alignment horizontal="center" vertical="center" wrapText="1"/>
    </xf>
    <xf numFmtId="169" fontId="1" fillId="4" borderId="9" xfId="0" applyNumberFormat="1" applyFont="1" applyFill="1" applyBorder="1" applyAlignment="1">
      <alignment horizontal="center" vertical="center" wrapText="1"/>
    </xf>
    <xf numFmtId="169" fontId="9" fillId="6" borderId="9" xfId="7" applyNumberFormat="1" applyFont="1" applyFill="1" applyBorder="1" applyAlignment="1">
      <alignment horizontal="center" vertical="center" wrapText="1"/>
    </xf>
    <xf numFmtId="169" fontId="1" fillId="4" borderId="4" xfId="57" applyNumberFormat="1" applyFont="1" applyFill="1" applyBorder="1" applyAlignment="1" applyProtection="1">
      <alignment horizontal="center" vertical="center"/>
      <protection locked="0"/>
    </xf>
    <xf numFmtId="169" fontId="1" fillId="0" borderId="4" xfId="0" applyNumberFormat="1" applyFont="1" applyBorder="1" applyAlignment="1">
      <alignment horizontal="center" vertical="center"/>
    </xf>
    <xf numFmtId="169" fontId="3" fillId="6" borderId="6" xfId="0" applyNumberFormat="1" applyFont="1" applyFill="1" applyBorder="1" applyAlignment="1">
      <alignment horizontal="center" vertical="center" wrapText="1"/>
    </xf>
    <xf numFmtId="169" fontId="5" fillId="0" borderId="4" xfId="105" applyNumberFormat="1" applyFont="1" applyFill="1" applyBorder="1" applyAlignment="1" applyProtection="1">
      <alignment horizontal="center" vertical="center"/>
      <protection locked="0"/>
    </xf>
    <xf numFmtId="169" fontId="1" fillId="4" borderId="4" xfId="56" applyNumberFormat="1" applyFont="1" applyFill="1" applyBorder="1" applyAlignment="1" applyProtection="1">
      <alignment horizontal="center" vertical="center" wrapText="1"/>
    </xf>
    <xf numFmtId="169" fontId="1" fillId="0" borderId="4" xfId="60" applyNumberFormat="1" applyFont="1" applyFill="1" applyBorder="1" applyAlignment="1">
      <alignment horizontal="center" vertical="center"/>
    </xf>
    <xf numFmtId="169" fontId="1" fillId="4" borderId="3" xfId="60" applyNumberFormat="1" applyFont="1" applyFill="1" applyBorder="1" applyAlignment="1">
      <alignment horizontal="center" vertical="center"/>
    </xf>
    <xf numFmtId="169" fontId="5" fillId="0" borderId="9" xfId="0" applyNumberFormat="1" applyFont="1" applyFill="1" applyBorder="1" applyAlignment="1">
      <alignment horizontal="center" vertical="center" wrapText="1"/>
    </xf>
    <xf numFmtId="169" fontId="1" fillId="0" borderId="9" xfId="60" applyNumberFormat="1" applyFont="1" applyFill="1" applyBorder="1" applyAlignment="1">
      <alignment horizontal="center" vertical="center" wrapText="1"/>
    </xf>
    <xf numFmtId="169" fontId="5" fillId="0" borderId="4" xfId="1" applyNumberFormat="1" applyFont="1" applyFill="1" applyBorder="1" applyAlignment="1" applyProtection="1">
      <alignment horizontal="center" vertical="center"/>
    </xf>
    <xf numFmtId="169" fontId="3" fillId="2" borderId="4" xfId="7" applyNumberFormat="1" applyFont="1" applyFill="1" applyBorder="1" applyAlignment="1">
      <alignment horizontal="center" vertical="center"/>
    </xf>
    <xf numFmtId="169" fontId="3" fillId="4" borderId="0" xfId="0" applyNumberFormat="1" applyFont="1" applyFill="1" applyBorder="1" applyAlignment="1">
      <alignment horizontal="center" vertical="center" wrapText="1"/>
    </xf>
    <xf numFmtId="169" fontId="3" fillId="4" borderId="4" xfId="7" applyNumberFormat="1" applyFont="1" applyFill="1" applyBorder="1" applyAlignment="1">
      <alignment horizontal="center" vertical="center"/>
    </xf>
    <xf numFmtId="169" fontId="1" fillId="0" borderId="0" xfId="7" applyNumberFormat="1" applyFont="1" applyFill="1" applyBorder="1" applyAlignment="1">
      <alignment horizontal="center" vertical="center"/>
    </xf>
    <xf numFmtId="169" fontId="3" fillId="0" borderId="0" xfId="7" applyNumberFormat="1" applyFont="1" applyFill="1" applyBorder="1" applyAlignment="1">
      <alignment horizontal="center" vertical="center"/>
    </xf>
    <xf numFmtId="169" fontId="1" fillId="0" borderId="0" xfId="0" applyNumberFormat="1" applyFont="1" applyFill="1" applyBorder="1" applyAlignment="1">
      <alignment horizontal="center" vertical="center" wrapText="1"/>
    </xf>
    <xf numFmtId="169" fontId="3" fillId="4" borderId="10" xfId="60" applyNumberFormat="1" applyFont="1" applyFill="1" applyBorder="1" applyAlignment="1">
      <alignment horizontal="center" vertical="center" wrapText="1"/>
    </xf>
    <xf numFmtId="169" fontId="1" fillId="0" borderId="1" xfId="0" applyNumberFormat="1" applyFont="1" applyBorder="1" applyAlignment="1">
      <alignment horizontal="center" vertical="center" wrapText="1"/>
    </xf>
    <xf numFmtId="169" fontId="1" fillId="0" borderId="0" xfId="0" applyNumberFormat="1" applyFont="1" applyAlignment="1">
      <alignment horizontal="center" vertical="center"/>
    </xf>
    <xf numFmtId="169" fontId="5" fillId="4" borderId="3" xfId="0" applyNumberFormat="1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0" xfId="0" applyFont="1" applyBorder="1" applyAlignment="1">
      <alignment vertical="center" wrapText="1"/>
    </xf>
    <xf numFmtId="169" fontId="1" fillId="0" borderId="4" xfId="7" applyNumberFormat="1" applyFont="1" applyFill="1" applyBorder="1" applyAlignment="1">
      <alignment horizontal="center" vertical="center" wrapText="1"/>
    </xf>
    <xf numFmtId="169" fontId="1" fillId="0" borderId="4" xfId="0" applyNumberFormat="1" applyFont="1" applyFill="1" applyBorder="1" applyAlignment="1">
      <alignment horizontal="center" vertical="center" wrapText="1"/>
    </xf>
    <xf numFmtId="169" fontId="5" fillId="4" borderId="4" xfId="0" applyNumberFormat="1" applyFont="1" applyFill="1" applyBorder="1" applyAlignment="1">
      <alignment horizontal="center" vertical="center" wrapText="1"/>
    </xf>
    <xf numFmtId="169" fontId="5" fillId="4" borderId="5" xfId="0" applyNumberFormat="1" applyFont="1" applyFill="1" applyBorder="1" applyAlignment="1">
      <alignment horizontal="center" vertical="center" wrapText="1"/>
    </xf>
    <xf numFmtId="0" fontId="1" fillId="0" borderId="10" xfId="0" applyFont="1" applyBorder="1" applyAlignment="1">
      <alignment wrapText="1"/>
    </xf>
    <xf numFmtId="0" fontId="1" fillId="4" borderId="10" xfId="0" applyNumberFormat="1" applyFont="1" applyFill="1" applyBorder="1" applyAlignment="1" applyProtection="1">
      <alignment horizontal="left" vertical="center" wrapText="1"/>
    </xf>
    <xf numFmtId="0" fontId="5" fillId="4" borderId="10" xfId="0" applyFont="1" applyFill="1" applyBorder="1" applyAlignment="1">
      <alignment vertical="center" wrapText="1"/>
    </xf>
    <xf numFmtId="169" fontId="1" fillId="4" borderId="4" xfId="56" applyNumberFormat="1" applyFont="1" applyFill="1" applyBorder="1" applyAlignment="1" applyProtection="1">
      <alignment horizontal="center" vertical="center" wrapText="1"/>
    </xf>
    <xf numFmtId="0" fontId="1" fillId="4" borderId="10" xfId="56" applyNumberFormat="1" applyFont="1" applyFill="1" applyBorder="1" applyAlignment="1" applyProtection="1">
      <alignment vertical="center" wrapText="1"/>
    </xf>
    <xf numFmtId="0" fontId="1" fillId="4" borderId="8" xfId="3" applyNumberFormat="1" applyFont="1" applyFill="1" applyBorder="1" applyAlignment="1" applyProtection="1">
      <alignment vertical="center" wrapText="1"/>
    </xf>
    <xf numFmtId="0" fontId="1" fillId="4" borderId="10" xfId="3" applyNumberFormat="1" applyFont="1" applyFill="1" applyBorder="1" applyAlignment="1" applyProtection="1">
      <alignment vertical="center" wrapText="1"/>
    </xf>
    <xf numFmtId="0" fontId="5" fillId="4" borderId="8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center" wrapText="1"/>
    </xf>
    <xf numFmtId="169" fontId="1" fillId="0" borderId="4" xfId="0" applyNumberFormat="1" applyFont="1" applyBorder="1" applyAlignment="1">
      <alignment horizontal="center" vertical="center" wrapText="1"/>
    </xf>
    <xf numFmtId="169" fontId="1" fillId="4" borderId="11" xfId="7" applyNumberFormat="1" applyFont="1" applyFill="1" applyBorder="1" applyAlignment="1">
      <alignment horizontal="center" vertical="center"/>
    </xf>
    <xf numFmtId="169" fontId="1" fillId="4" borderId="11" xfId="0" applyNumberFormat="1" applyFont="1" applyFill="1" applyBorder="1" applyAlignment="1" applyProtection="1">
      <alignment horizontal="center" vertical="center" wrapText="1"/>
    </xf>
    <xf numFmtId="169" fontId="1" fillId="0" borderId="4" xfId="0" applyNumberFormat="1" applyFont="1" applyBorder="1" applyAlignment="1">
      <alignment horizontal="center" vertical="center" wrapText="1"/>
    </xf>
    <xf numFmtId="169" fontId="5" fillId="4" borderId="4" xfId="0" applyNumberFormat="1" applyFont="1" applyFill="1" applyBorder="1" applyAlignment="1">
      <alignment horizontal="center" vertical="center" wrapText="1"/>
    </xf>
    <xf numFmtId="169" fontId="1" fillId="4" borderId="1" xfId="0" applyNumberFormat="1" applyFont="1" applyFill="1" applyBorder="1" applyAlignment="1">
      <alignment horizontal="center" vertical="center" wrapText="1"/>
    </xf>
    <xf numFmtId="169" fontId="1" fillId="0" borderId="10" xfId="0" applyNumberFormat="1" applyFont="1" applyBorder="1" applyAlignment="1">
      <alignment horizontal="center" vertical="center" wrapText="1"/>
    </xf>
    <xf numFmtId="169" fontId="1" fillId="0" borderId="11" xfId="0" applyNumberFormat="1" applyFont="1" applyFill="1" applyBorder="1" applyAlignment="1">
      <alignment horizontal="center" vertical="center" wrapText="1"/>
    </xf>
    <xf numFmtId="169" fontId="1" fillId="4" borderId="10" xfId="0" applyNumberFormat="1" applyFont="1" applyFill="1" applyBorder="1" applyAlignment="1" applyProtection="1">
      <alignment horizontal="center" vertical="center" wrapText="1"/>
    </xf>
    <xf numFmtId="169" fontId="1" fillId="0" borderId="9" xfId="0" applyNumberFormat="1" applyFont="1" applyBorder="1" applyAlignment="1">
      <alignment horizontal="center" vertical="center" wrapText="1"/>
    </xf>
    <xf numFmtId="0" fontId="3" fillId="4" borderId="10" xfId="0" applyFont="1" applyFill="1" applyBorder="1" applyAlignment="1">
      <alignment vertical="center" wrapText="1"/>
    </xf>
    <xf numFmtId="0" fontId="10" fillId="4" borderId="10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169" fontId="5" fillId="9" borderId="9" xfId="0" applyNumberFormat="1" applyFont="1" applyFill="1" applyBorder="1" applyAlignment="1">
      <alignment horizontal="center" vertical="center" wrapText="1"/>
    </xf>
    <xf numFmtId="169" fontId="1" fillId="9" borderId="3" xfId="0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169" fontId="5" fillId="4" borderId="4" xfId="0" applyNumberFormat="1" applyFont="1" applyFill="1" applyBorder="1" applyAlignment="1">
      <alignment horizontal="center" vertical="center" wrapText="1"/>
    </xf>
    <xf numFmtId="169" fontId="1" fillId="4" borderId="4" xfId="60" applyNumberFormat="1" applyFont="1" applyFill="1" applyBorder="1" applyAlignment="1">
      <alignment horizontal="center" vertical="center" wrapText="1"/>
    </xf>
    <xf numFmtId="169" fontId="1" fillId="4" borderId="4" xfId="7" applyNumberFormat="1" applyFont="1" applyFill="1" applyBorder="1" applyAlignment="1">
      <alignment horizontal="center" vertical="center" wrapText="1"/>
    </xf>
    <xf numFmtId="169" fontId="1" fillId="0" borderId="7" xfId="105" applyNumberFormat="1" applyFont="1" applyFill="1" applyBorder="1" applyAlignment="1" applyProtection="1">
      <alignment horizontal="center" vertical="center"/>
    </xf>
    <xf numFmtId="169" fontId="1" fillId="0" borderId="7" xfId="105" applyNumberFormat="1" applyFont="1" applyFill="1" applyBorder="1" applyAlignment="1" applyProtection="1">
      <alignment horizontal="center" vertical="center" wrapText="1"/>
    </xf>
    <xf numFmtId="169" fontId="1" fillId="4" borderId="16" xfId="7" applyNumberFormat="1" applyFont="1" applyFill="1" applyBorder="1" applyAlignment="1">
      <alignment horizontal="center" vertical="center" wrapText="1"/>
    </xf>
    <xf numFmtId="169" fontId="5" fillId="0" borderId="4" xfId="0" applyNumberFormat="1" applyFont="1" applyFill="1" applyBorder="1" applyAlignment="1">
      <alignment horizontal="center" vertical="center" wrapText="1"/>
    </xf>
    <xf numFmtId="169" fontId="1" fillId="0" borderId="4" xfId="60" applyNumberFormat="1" applyFont="1" applyFill="1" applyBorder="1" applyAlignment="1">
      <alignment horizontal="center" vertical="center" wrapText="1"/>
    </xf>
    <xf numFmtId="169" fontId="1" fillId="0" borderId="4" xfId="7" applyNumberFormat="1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169" fontId="1" fillId="4" borderId="4" xfId="7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167" fontId="1" fillId="4" borderId="1" xfId="1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169" fontId="1" fillId="0" borderId="4" xfId="7" applyNumberFormat="1" applyFont="1" applyFill="1" applyBorder="1" applyAlignment="1">
      <alignment horizontal="center" vertical="center" wrapText="1"/>
    </xf>
    <xf numFmtId="169" fontId="5" fillId="4" borderId="4" xfId="0" applyNumberFormat="1" applyFont="1" applyFill="1" applyBorder="1" applyAlignment="1">
      <alignment horizontal="center" vertical="center" wrapText="1"/>
    </xf>
    <xf numFmtId="169" fontId="1" fillId="4" borderId="4" xfId="7" applyNumberFormat="1" applyFont="1" applyFill="1" applyBorder="1" applyAlignment="1">
      <alignment horizontal="center" vertical="center"/>
    </xf>
    <xf numFmtId="169" fontId="1" fillId="4" borderId="4" xfId="7" applyNumberFormat="1" applyFont="1" applyFill="1" applyBorder="1" applyAlignment="1">
      <alignment horizontal="center" vertical="center" wrapText="1"/>
    </xf>
    <xf numFmtId="169" fontId="1" fillId="4" borderId="4" xfId="60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left" vertical="center" wrapText="1"/>
    </xf>
    <xf numFmtId="169" fontId="1" fillId="0" borderId="4" xfId="19" applyNumberFormat="1" applyFont="1" applyFill="1" applyBorder="1" applyAlignment="1">
      <alignment horizontal="center" vertical="center" wrapText="1"/>
    </xf>
    <xf numFmtId="169" fontId="1" fillId="0" borderId="4" xfId="19" applyNumberFormat="1" applyFont="1" applyFill="1" applyBorder="1" applyAlignment="1">
      <alignment horizontal="center" vertical="center"/>
    </xf>
    <xf numFmtId="0" fontId="1" fillId="4" borderId="9" xfId="0" applyFont="1" applyFill="1" applyBorder="1" applyAlignment="1">
      <alignment vertical="center" wrapText="1"/>
    </xf>
    <xf numFmtId="169" fontId="5" fillId="4" borderId="4" xfId="0" applyNumberFormat="1" applyFont="1" applyFill="1" applyBorder="1" applyAlignment="1">
      <alignment horizontal="center" vertical="center" wrapText="1"/>
    </xf>
    <xf numFmtId="169" fontId="5" fillId="4" borderId="4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169" fontId="1" fillId="4" borderId="3" xfId="7" applyNumberFormat="1" applyFont="1" applyFill="1" applyBorder="1" applyAlignment="1">
      <alignment horizontal="center" vertical="center"/>
    </xf>
    <xf numFmtId="169" fontId="1" fillId="4" borderId="5" xfId="7" applyNumberFormat="1" applyFont="1" applyFill="1" applyBorder="1" applyAlignment="1">
      <alignment horizontal="center" vertical="center"/>
    </xf>
    <xf numFmtId="169" fontId="1" fillId="4" borderId="3" xfId="7" applyNumberFormat="1" applyFont="1" applyFill="1" applyBorder="1" applyAlignment="1">
      <alignment horizontal="center" vertical="center" wrapText="1"/>
    </xf>
    <xf numFmtId="169" fontId="1" fillId="4" borderId="5" xfId="7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69" fontId="1" fillId="4" borderId="12" xfId="7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69" fontId="1" fillId="4" borderId="3" xfId="60" applyNumberFormat="1" applyFont="1" applyFill="1" applyBorder="1" applyAlignment="1">
      <alignment horizontal="center" vertical="center"/>
    </xf>
    <xf numFmtId="169" fontId="1" fillId="4" borderId="12" xfId="60" applyNumberFormat="1" applyFont="1" applyFill="1" applyBorder="1" applyAlignment="1">
      <alignment horizontal="center" vertical="center"/>
    </xf>
    <xf numFmtId="169" fontId="1" fillId="4" borderId="5" xfId="60" applyNumberFormat="1" applyFont="1" applyFill="1" applyBorder="1" applyAlignment="1">
      <alignment horizontal="center" vertical="center"/>
    </xf>
    <xf numFmtId="169" fontId="5" fillId="4" borderId="3" xfId="0" applyNumberFormat="1" applyFont="1" applyFill="1" applyBorder="1" applyAlignment="1">
      <alignment horizontal="center" vertical="center" wrapText="1"/>
    </xf>
    <xf numFmtId="169" fontId="5" fillId="4" borderId="12" xfId="0" applyNumberFormat="1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169" fontId="6" fillId="4" borderId="11" xfId="0" applyNumberFormat="1" applyFont="1" applyFill="1" applyBorder="1" applyAlignment="1">
      <alignment horizontal="center" vertical="center" wrapText="1"/>
    </xf>
    <xf numFmtId="169" fontId="6" fillId="4" borderId="15" xfId="0" applyNumberFormat="1" applyFont="1" applyFill="1" applyBorder="1" applyAlignment="1">
      <alignment horizontal="center" vertical="center" wrapText="1"/>
    </xf>
    <xf numFmtId="169" fontId="6" fillId="4" borderId="7" xfId="0" applyNumberFormat="1" applyFont="1" applyFill="1" applyBorder="1" applyAlignment="1">
      <alignment horizontal="center" vertical="center" wrapText="1"/>
    </xf>
    <xf numFmtId="169" fontId="5" fillId="4" borderId="4" xfId="0" applyNumberFormat="1" applyFont="1" applyFill="1" applyBorder="1" applyAlignment="1">
      <alignment horizontal="center" vertical="center" wrapText="1"/>
    </xf>
    <xf numFmtId="169" fontId="1" fillId="4" borderId="4" xfId="7" applyNumberFormat="1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169" fontId="3" fillId="5" borderId="3" xfId="7" applyNumberFormat="1" applyFont="1" applyFill="1" applyBorder="1" applyAlignment="1">
      <alignment horizontal="center" vertical="center" wrapText="1"/>
    </xf>
    <xf numFmtId="169" fontId="3" fillId="5" borderId="5" xfId="7" applyNumberFormat="1" applyFont="1" applyFill="1" applyBorder="1" applyAlignment="1">
      <alignment horizontal="center" vertical="center" wrapText="1"/>
    </xf>
    <xf numFmtId="169" fontId="1" fillId="0" borderId="3" xfId="60" applyNumberFormat="1" applyFont="1" applyFill="1" applyBorder="1" applyAlignment="1">
      <alignment horizontal="center" vertical="center" wrapText="1"/>
    </xf>
    <xf numFmtId="169" fontId="1" fillId="0" borderId="12" xfId="60" applyNumberFormat="1" applyFont="1" applyFill="1" applyBorder="1" applyAlignment="1">
      <alignment horizontal="center" vertical="center" wrapText="1"/>
    </xf>
    <xf numFmtId="169" fontId="1" fillId="0" borderId="5" xfId="60" applyNumberFormat="1" applyFont="1" applyFill="1" applyBorder="1" applyAlignment="1">
      <alignment horizontal="center" vertical="center" wrapText="1"/>
    </xf>
    <xf numFmtId="169" fontId="1" fillId="0" borderId="3" xfId="7" applyNumberFormat="1" applyFont="1" applyFill="1" applyBorder="1" applyAlignment="1">
      <alignment horizontal="center" vertical="center" wrapText="1"/>
    </xf>
    <xf numFmtId="169" fontId="1" fillId="0" borderId="12" xfId="7" applyNumberFormat="1" applyFont="1" applyFill="1" applyBorder="1" applyAlignment="1">
      <alignment horizontal="center" vertical="center" wrapText="1"/>
    </xf>
    <xf numFmtId="169" fontId="1" fillId="0" borderId="5" xfId="7" applyNumberFormat="1" applyFont="1" applyFill="1" applyBorder="1" applyAlignment="1">
      <alignment horizontal="center" vertical="center" wrapText="1"/>
    </xf>
    <xf numFmtId="169" fontId="1" fillId="0" borderId="3" xfId="25" applyNumberFormat="1" applyFont="1" applyFill="1" applyBorder="1" applyAlignment="1">
      <alignment horizontal="center" vertical="center"/>
    </xf>
    <xf numFmtId="169" fontId="1" fillId="0" borderId="12" xfId="25" applyNumberFormat="1" applyFont="1" applyFill="1" applyBorder="1" applyAlignment="1">
      <alignment horizontal="center" vertical="center"/>
    </xf>
    <xf numFmtId="169" fontId="1" fillId="0" borderId="5" xfId="25" applyNumberFormat="1" applyFont="1" applyFill="1" applyBorder="1" applyAlignment="1">
      <alignment horizontal="center" vertical="center"/>
    </xf>
    <xf numFmtId="169" fontId="1" fillId="4" borderId="3" xfId="60" applyNumberFormat="1" applyFont="1" applyFill="1" applyBorder="1" applyAlignment="1">
      <alignment horizontal="center" vertical="center" wrapText="1"/>
    </xf>
    <xf numFmtId="169" fontId="1" fillId="4" borderId="12" xfId="60" applyNumberFormat="1" applyFont="1" applyFill="1" applyBorder="1" applyAlignment="1">
      <alignment horizontal="center" vertical="center" wrapText="1"/>
    </xf>
    <xf numFmtId="169" fontId="1" fillId="4" borderId="5" xfId="6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169" fontId="1" fillId="0" borderId="3" xfId="105" applyNumberFormat="1" applyFont="1" applyFill="1" applyBorder="1" applyAlignment="1" applyProtection="1">
      <alignment horizontal="center" vertical="center"/>
    </xf>
    <xf numFmtId="169" fontId="1" fillId="0" borderId="12" xfId="105" applyNumberFormat="1" applyFont="1" applyFill="1" applyBorder="1" applyAlignment="1" applyProtection="1">
      <alignment horizontal="center" vertical="center"/>
    </xf>
    <xf numFmtId="169" fontId="1" fillId="0" borderId="5" xfId="105" applyNumberFormat="1" applyFont="1" applyFill="1" applyBorder="1" applyAlignment="1" applyProtection="1">
      <alignment horizontal="center" vertical="center"/>
    </xf>
    <xf numFmtId="169" fontId="1" fillId="0" borderId="3" xfId="105" applyNumberFormat="1" applyFont="1" applyFill="1" applyBorder="1" applyAlignment="1" applyProtection="1">
      <alignment horizontal="center" vertical="center" wrapText="1"/>
    </xf>
    <xf numFmtId="169" fontId="1" fillId="0" borderId="12" xfId="105" applyNumberFormat="1" applyFont="1" applyFill="1" applyBorder="1" applyAlignment="1" applyProtection="1">
      <alignment horizontal="center" vertical="center" wrapText="1"/>
    </xf>
    <xf numFmtId="169" fontId="1" fillId="0" borderId="5" xfId="105" applyNumberFormat="1" applyFont="1" applyFill="1" applyBorder="1" applyAlignment="1" applyProtection="1">
      <alignment horizontal="center" vertical="center" wrapText="1"/>
    </xf>
    <xf numFmtId="169" fontId="6" fillId="4" borderId="4" xfId="0" applyNumberFormat="1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169" fontId="3" fillId="5" borderId="3" xfId="0" applyNumberFormat="1" applyFont="1" applyFill="1" applyBorder="1" applyAlignment="1">
      <alignment horizontal="center" vertical="center" wrapText="1"/>
    </xf>
    <xf numFmtId="169" fontId="3" fillId="5" borderId="5" xfId="0" applyNumberFormat="1" applyFont="1" applyFill="1" applyBorder="1" applyAlignment="1">
      <alignment horizontal="center" vertical="center" wrapText="1"/>
    </xf>
    <xf numFmtId="169" fontId="14" fillId="8" borderId="10" xfId="0" applyNumberFormat="1" applyFont="1" applyFill="1" applyBorder="1" applyAlignment="1">
      <alignment horizontal="center" vertical="center" wrapText="1"/>
    </xf>
    <xf numFmtId="169" fontId="14" fillId="8" borderId="8" xfId="0" applyNumberFormat="1" applyFont="1" applyFill="1" applyBorder="1" applyAlignment="1">
      <alignment horizontal="center" vertical="center" wrapText="1"/>
    </xf>
    <xf numFmtId="169" fontId="14" fillId="8" borderId="9" xfId="0" applyNumberFormat="1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1" fillId="4" borderId="5" xfId="0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13" xfId="0" applyFont="1" applyFill="1" applyBorder="1" applyAlignment="1">
      <alignment horizontal="left" vertical="center" wrapText="1"/>
    </xf>
    <xf numFmtId="0" fontId="5" fillId="4" borderId="6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5" fillId="4" borderId="12" xfId="0" applyFont="1" applyFill="1" applyBorder="1" applyAlignment="1">
      <alignment horizontal="left" vertical="center" wrapText="1"/>
    </xf>
    <xf numFmtId="0" fontId="5" fillId="4" borderId="5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 wrapText="1"/>
    </xf>
    <xf numFmtId="169" fontId="1" fillId="0" borderId="4" xfId="0" applyNumberFormat="1" applyFont="1" applyBorder="1" applyAlignment="1">
      <alignment horizontal="center" vertical="center" wrapText="1"/>
    </xf>
    <xf numFmtId="169" fontId="1" fillId="4" borderId="4" xfId="60" applyNumberFormat="1" applyFont="1" applyFill="1" applyBorder="1" applyAlignment="1">
      <alignment horizontal="center" vertical="center" wrapText="1"/>
    </xf>
    <xf numFmtId="169" fontId="1" fillId="4" borderId="4" xfId="7" applyNumberFormat="1" applyFont="1" applyFill="1" applyBorder="1" applyAlignment="1">
      <alignment horizontal="center" vertical="center" wrapText="1"/>
    </xf>
    <xf numFmtId="169" fontId="1" fillId="0" borderId="4" xfId="7" applyNumberFormat="1" applyFont="1" applyFill="1" applyBorder="1" applyAlignment="1">
      <alignment horizontal="center" vertical="center" wrapText="1"/>
    </xf>
    <xf numFmtId="169" fontId="1" fillId="7" borderId="4" xfId="60" applyNumberFormat="1" applyFont="1" applyFill="1" applyBorder="1" applyAlignment="1">
      <alignment horizontal="center" vertical="center"/>
    </xf>
    <xf numFmtId="169" fontId="1" fillId="4" borderId="3" xfId="0" applyNumberFormat="1" applyFont="1" applyFill="1" applyBorder="1" applyAlignment="1">
      <alignment horizontal="center" vertical="center" wrapText="1"/>
    </xf>
    <xf numFmtId="169" fontId="1" fillId="4" borderId="5" xfId="0" applyNumberFormat="1" applyFont="1" applyFill="1" applyBorder="1" applyAlignment="1">
      <alignment horizontal="center" vertical="center" wrapText="1"/>
    </xf>
    <xf numFmtId="167" fontId="1" fillId="0" borderId="3" xfId="1" applyNumberFormat="1" applyFont="1" applyFill="1" applyBorder="1" applyAlignment="1">
      <alignment horizontal="center" vertical="center" wrapText="1"/>
    </xf>
    <xf numFmtId="167" fontId="1" fillId="0" borderId="12" xfId="1" applyNumberFormat="1" applyFont="1" applyFill="1" applyBorder="1" applyAlignment="1">
      <alignment horizontal="center" vertical="center" wrapText="1"/>
    </xf>
    <xf numFmtId="167" fontId="1" fillId="0" borderId="5" xfId="1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13" fillId="8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left" vertical="center" wrapText="1"/>
    </xf>
    <xf numFmtId="169" fontId="1" fillId="4" borderId="12" xfId="7" applyNumberFormat="1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" fillId="4" borderId="3" xfId="56" applyNumberFormat="1" applyFont="1" applyFill="1" applyBorder="1" applyAlignment="1" applyProtection="1">
      <alignment horizontal="left" vertical="center" wrapText="1"/>
    </xf>
    <xf numFmtId="0" fontId="1" fillId="4" borderId="12" xfId="56" applyNumberFormat="1" applyFont="1" applyFill="1" applyBorder="1" applyAlignment="1" applyProtection="1">
      <alignment horizontal="left" vertical="center" wrapText="1"/>
    </xf>
    <xf numFmtId="0" fontId="1" fillId="4" borderId="5" xfId="56" applyNumberFormat="1" applyFont="1" applyFill="1" applyBorder="1" applyAlignment="1" applyProtection="1">
      <alignment horizontal="left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7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169" fontId="5" fillId="4" borderId="5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169" fontId="1" fillId="4" borderId="4" xfId="60" applyNumberFormat="1" applyFont="1" applyFill="1" applyBorder="1" applyAlignment="1">
      <alignment horizontal="center" vertical="center"/>
    </xf>
    <xf numFmtId="169" fontId="1" fillId="0" borderId="3" xfId="104" applyNumberFormat="1" applyFont="1" applyFill="1" applyBorder="1" applyAlignment="1">
      <alignment horizontal="center" vertical="center" wrapText="1"/>
    </xf>
    <xf numFmtId="169" fontId="1" fillId="0" borderId="12" xfId="104" applyNumberFormat="1" applyFont="1" applyFill="1" applyBorder="1" applyAlignment="1">
      <alignment horizontal="center" vertical="center" wrapText="1"/>
    </xf>
    <xf numFmtId="169" fontId="1" fillId="0" borderId="5" xfId="104" applyNumberFormat="1" applyFont="1" applyFill="1" applyBorder="1" applyAlignment="1">
      <alignment horizontal="center" vertical="center" wrapText="1"/>
    </xf>
    <xf numFmtId="169" fontId="1" fillId="4" borderId="4" xfId="56" applyNumberFormat="1" applyFont="1" applyFill="1" applyBorder="1" applyAlignment="1" applyProtection="1">
      <alignment horizontal="center" vertical="center" wrapText="1"/>
    </xf>
    <xf numFmtId="169" fontId="5" fillId="0" borderId="4" xfId="105" applyNumberFormat="1" applyFont="1" applyFill="1" applyBorder="1" applyAlignment="1" applyProtection="1">
      <alignment horizontal="center" vertical="center"/>
      <protection locked="0"/>
    </xf>
    <xf numFmtId="169" fontId="1" fillId="0" borderId="3" xfId="0" applyNumberFormat="1" applyFont="1" applyFill="1" applyBorder="1" applyAlignment="1">
      <alignment horizontal="center" vertical="center" wrapText="1"/>
    </xf>
    <xf numFmtId="169" fontId="1" fillId="0" borderId="12" xfId="0" applyNumberFormat="1" applyFont="1" applyFill="1" applyBorder="1" applyAlignment="1">
      <alignment horizontal="center" vertical="center" wrapText="1"/>
    </xf>
    <xf numFmtId="169" fontId="1" fillId="0" borderId="5" xfId="0" applyNumberFormat="1" applyFont="1" applyFill="1" applyBorder="1" applyAlignment="1">
      <alignment horizontal="center" vertical="center" wrapText="1"/>
    </xf>
    <xf numFmtId="169" fontId="1" fillId="4" borderId="3" xfId="56" applyNumberFormat="1" applyFont="1" applyFill="1" applyBorder="1" applyAlignment="1" applyProtection="1">
      <alignment horizontal="center" vertical="center" wrapText="1"/>
    </xf>
    <xf numFmtId="169" fontId="1" fillId="4" borderId="12" xfId="56" applyNumberFormat="1" applyFont="1" applyFill="1" applyBorder="1" applyAlignment="1" applyProtection="1">
      <alignment horizontal="center" vertical="center" wrapText="1"/>
    </xf>
    <xf numFmtId="169" fontId="1" fillId="4" borderId="5" xfId="56" applyNumberFormat="1" applyFont="1" applyFill="1" applyBorder="1" applyAlignment="1" applyProtection="1">
      <alignment horizontal="center" vertical="center" wrapText="1"/>
    </xf>
    <xf numFmtId="169" fontId="1" fillId="4" borderId="12" xfId="0" applyNumberFormat="1" applyFont="1" applyFill="1" applyBorder="1" applyAlignment="1">
      <alignment horizontal="center" vertical="center" wrapText="1"/>
    </xf>
    <xf numFmtId="169" fontId="1" fillId="0" borderId="3" xfId="0" applyNumberFormat="1" applyFont="1" applyBorder="1" applyAlignment="1">
      <alignment horizontal="center" vertical="center" wrapText="1"/>
    </xf>
    <xf numFmtId="169" fontId="1" fillId="0" borderId="12" xfId="0" applyNumberFormat="1" applyFont="1" applyBorder="1" applyAlignment="1">
      <alignment horizontal="center" vertical="center" wrapText="1"/>
    </xf>
    <xf numFmtId="169" fontId="1" fillId="0" borderId="5" xfId="0" applyNumberFormat="1" applyFont="1" applyBorder="1" applyAlignment="1">
      <alignment horizontal="center" vertical="center" wrapText="1"/>
    </xf>
    <xf numFmtId="169" fontId="1" fillId="0" borderId="3" xfId="31" applyNumberFormat="1" applyFont="1" applyFill="1" applyBorder="1" applyAlignment="1">
      <alignment horizontal="center" vertical="center"/>
    </xf>
    <xf numFmtId="169" fontId="1" fillId="0" borderId="12" xfId="31" applyNumberFormat="1" applyFont="1" applyFill="1" applyBorder="1" applyAlignment="1">
      <alignment horizontal="center" vertical="center"/>
    </xf>
    <xf numFmtId="169" fontId="1" fillId="0" borderId="5" xfId="31" applyNumberFormat="1" applyFont="1" applyFill="1" applyBorder="1" applyAlignment="1">
      <alignment horizontal="center" vertical="center"/>
    </xf>
    <xf numFmtId="169" fontId="1" fillId="4" borderId="2" xfId="0" applyNumberFormat="1" applyFont="1" applyFill="1" applyBorder="1" applyAlignment="1">
      <alignment horizontal="center" vertical="center" wrapText="1"/>
    </xf>
  </cellXfs>
  <cellStyles count="106">
    <cellStyle name="Millares" xfId="105" builtinId="3"/>
    <cellStyle name="Millares [0]" xfId="104" builtinId="6"/>
    <cellStyle name="Millares 10" xfId="4" xr:uid="{00000000-0005-0000-0000-000002000000}"/>
    <cellStyle name="Millares 10 10" xfId="57" xr:uid="{00000000-0005-0000-0000-000003000000}"/>
    <cellStyle name="Millares 10 11" xfId="65" xr:uid="{00000000-0005-0000-0000-000004000000}"/>
    <cellStyle name="Millares 10 12" xfId="70" xr:uid="{00000000-0005-0000-0000-000005000000}"/>
    <cellStyle name="Millares 10 13" xfId="75" xr:uid="{00000000-0005-0000-0000-000006000000}"/>
    <cellStyle name="Millares 10 14" xfId="82" xr:uid="{00000000-0005-0000-0000-000007000000}"/>
    <cellStyle name="Millares 10 15" xfId="87" xr:uid="{00000000-0005-0000-0000-000008000000}"/>
    <cellStyle name="Millares 10 16" xfId="93" xr:uid="{00000000-0005-0000-0000-000009000000}"/>
    <cellStyle name="Millares 10 17" xfId="100" xr:uid="{00000000-0005-0000-0000-00000A000000}"/>
    <cellStyle name="Millares 10 2" xfId="10" xr:uid="{00000000-0005-0000-0000-00000B000000}"/>
    <cellStyle name="Millares 10 3" xfId="16" xr:uid="{00000000-0005-0000-0000-00000C000000}"/>
    <cellStyle name="Millares 10 4" xfId="22" xr:uid="{00000000-0005-0000-0000-00000D000000}"/>
    <cellStyle name="Millares 10 5" xfId="28" xr:uid="{00000000-0005-0000-0000-00000E000000}"/>
    <cellStyle name="Millares 10 6" xfId="34" xr:uid="{00000000-0005-0000-0000-00000F000000}"/>
    <cellStyle name="Millares 10 7" xfId="39" xr:uid="{00000000-0005-0000-0000-000010000000}"/>
    <cellStyle name="Millares 10 8" xfId="44" xr:uid="{00000000-0005-0000-0000-000011000000}"/>
    <cellStyle name="Millares 10 9" xfId="50" xr:uid="{00000000-0005-0000-0000-000012000000}"/>
    <cellStyle name="Millares 11" xfId="5" xr:uid="{00000000-0005-0000-0000-000013000000}"/>
    <cellStyle name="Millares 11 10" xfId="58" xr:uid="{00000000-0005-0000-0000-000014000000}"/>
    <cellStyle name="Millares 11 11" xfId="66" xr:uid="{00000000-0005-0000-0000-000015000000}"/>
    <cellStyle name="Millares 11 12" xfId="71" xr:uid="{00000000-0005-0000-0000-000016000000}"/>
    <cellStyle name="Millares 11 13" xfId="76" xr:uid="{00000000-0005-0000-0000-000017000000}"/>
    <cellStyle name="Millares 11 14" xfId="83" xr:uid="{00000000-0005-0000-0000-000018000000}"/>
    <cellStyle name="Millares 11 15" xfId="88" xr:uid="{00000000-0005-0000-0000-000019000000}"/>
    <cellStyle name="Millares 11 16" xfId="94" xr:uid="{00000000-0005-0000-0000-00001A000000}"/>
    <cellStyle name="Millares 11 17" xfId="99" xr:uid="{00000000-0005-0000-0000-00001B000000}"/>
    <cellStyle name="Millares 11 2" xfId="11" xr:uid="{00000000-0005-0000-0000-00001C000000}"/>
    <cellStyle name="Millares 11 3" xfId="17" xr:uid="{00000000-0005-0000-0000-00001D000000}"/>
    <cellStyle name="Millares 11 4" xfId="23" xr:uid="{00000000-0005-0000-0000-00001E000000}"/>
    <cellStyle name="Millares 11 5" xfId="29" xr:uid="{00000000-0005-0000-0000-00001F000000}"/>
    <cellStyle name="Millares 11 6" xfId="35" xr:uid="{00000000-0005-0000-0000-000020000000}"/>
    <cellStyle name="Millares 11 7" xfId="40" xr:uid="{00000000-0005-0000-0000-000021000000}"/>
    <cellStyle name="Millares 11 8" xfId="45" xr:uid="{00000000-0005-0000-0000-000022000000}"/>
    <cellStyle name="Millares 11 9" xfId="51" xr:uid="{00000000-0005-0000-0000-000023000000}"/>
    <cellStyle name="Millares 2" xfId="2" xr:uid="{00000000-0005-0000-0000-000024000000}"/>
    <cellStyle name="Millares 2 10" xfId="55" xr:uid="{00000000-0005-0000-0000-000025000000}"/>
    <cellStyle name="Millares 2 11" xfId="63" xr:uid="{00000000-0005-0000-0000-000026000000}"/>
    <cellStyle name="Millares 2 12" xfId="68" xr:uid="{00000000-0005-0000-0000-000027000000}"/>
    <cellStyle name="Millares 2 13" xfId="73" xr:uid="{00000000-0005-0000-0000-000028000000}"/>
    <cellStyle name="Millares 2 14" xfId="80" xr:uid="{00000000-0005-0000-0000-000029000000}"/>
    <cellStyle name="Millares 2 15" xfId="85" xr:uid="{00000000-0005-0000-0000-00002A000000}"/>
    <cellStyle name="Millares 2 16" xfId="91" xr:uid="{00000000-0005-0000-0000-00002B000000}"/>
    <cellStyle name="Millares 2 17" xfId="102" xr:uid="{00000000-0005-0000-0000-00002C000000}"/>
    <cellStyle name="Millares 2 2" xfId="8" xr:uid="{00000000-0005-0000-0000-00002D000000}"/>
    <cellStyle name="Millares 2 3" xfId="14" xr:uid="{00000000-0005-0000-0000-00002E000000}"/>
    <cellStyle name="Millares 2 4" xfId="20" xr:uid="{00000000-0005-0000-0000-00002F000000}"/>
    <cellStyle name="Millares 2 5" xfId="26" xr:uid="{00000000-0005-0000-0000-000030000000}"/>
    <cellStyle name="Millares 2 6" xfId="32" xr:uid="{00000000-0005-0000-0000-000031000000}"/>
    <cellStyle name="Millares 2 7" xfId="37" xr:uid="{00000000-0005-0000-0000-000032000000}"/>
    <cellStyle name="Millares 2 8" xfId="42" xr:uid="{00000000-0005-0000-0000-000033000000}"/>
    <cellStyle name="Millares 2 9" xfId="48" xr:uid="{00000000-0005-0000-0000-000034000000}"/>
    <cellStyle name="Moneda" xfId="1" builtinId="4"/>
    <cellStyle name="Moneda [0]" xfId="7" builtinId="7"/>
    <cellStyle name="Moneda [0] 10" xfId="60" xr:uid="{00000000-0005-0000-0000-000037000000}"/>
    <cellStyle name="Moneda [0] 2" xfId="13" xr:uid="{00000000-0005-0000-0000-000038000000}"/>
    <cellStyle name="Moneda [0] 2 2" xfId="97" xr:uid="{00000000-0005-0000-0000-000039000000}"/>
    <cellStyle name="Moneda [0] 3" xfId="19" xr:uid="{00000000-0005-0000-0000-00003A000000}"/>
    <cellStyle name="Moneda [0] 4" xfId="25" xr:uid="{00000000-0005-0000-0000-00003B000000}"/>
    <cellStyle name="Moneda [0] 5" xfId="31" xr:uid="{00000000-0005-0000-0000-00003C000000}"/>
    <cellStyle name="Moneda [0] 8" xfId="47" xr:uid="{00000000-0005-0000-0000-00003D000000}"/>
    <cellStyle name="Moneda [0] 9" xfId="53" xr:uid="{00000000-0005-0000-0000-00003E000000}"/>
    <cellStyle name="Normal" xfId="0" builtinId="0"/>
    <cellStyle name="Normal 10 2" xfId="103" xr:uid="{00000000-0005-0000-0000-000040000000}"/>
    <cellStyle name="Normal 18 2" xfId="6" xr:uid="{00000000-0005-0000-0000-000041000000}"/>
    <cellStyle name="Normal 18 2 10" xfId="59" xr:uid="{00000000-0005-0000-0000-000042000000}"/>
    <cellStyle name="Normal 18 2 11" xfId="67" xr:uid="{00000000-0005-0000-0000-000043000000}"/>
    <cellStyle name="Normal 18 2 12" xfId="72" xr:uid="{00000000-0005-0000-0000-000044000000}"/>
    <cellStyle name="Normal 18 2 13" xfId="77" xr:uid="{00000000-0005-0000-0000-000045000000}"/>
    <cellStyle name="Normal 18 2 14" xfId="84" xr:uid="{00000000-0005-0000-0000-000046000000}"/>
    <cellStyle name="Normal 18 2 15" xfId="89" xr:uid="{00000000-0005-0000-0000-000047000000}"/>
    <cellStyle name="Normal 18 2 16" xfId="95" xr:uid="{00000000-0005-0000-0000-000048000000}"/>
    <cellStyle name="Normal 18 2 17" xfId="98" xr:uid="{00000000-0005-0000-0000-000049000000}"/>
    <cellStyle name="Normal 18 2 2" xfId="12" xr:uid="{00000000-0005-0000-0000-00004A000000}"/>
    <cellStyle name="Normal 18 2 3" xfId="18" xr:uid="{00000000-0005-0000-0000-00004B000000}"/>
    <cellStyle name="Normal 18 2 4" xfId="24" xr:uid="{00000000-0005-0000-0000-00004C000000}"/>
    <cellStyle name="Normal 18 2 5" xfId="30" xr:uid="{00000000-0005-0000-0000-00004D000000}"/>
    <cellStyle name="Normal 18 2 6" xfId="36" xr:uid="{00000000-0005-0000-0000-00004E000000}"/>
    <cellStyle name="Normal 18 2 7" xfId="41" xr:uid="{00000000-0005-0000-0000-00004F000000}"/>
    <cellStyle name="Normal 18 2 8" xfId="46" xr:uid="{00000000-0005-0000-0000-000050000000}"/>
    <cellStyle name="Normal 18 2 9" xfId="52" xr:uid="{00000000-0005-0000-0000-000051000000}"/>
    <cellStyle name="Normal 2" xfId="3" xr:uid="{00000000-0005-0000-0000-000052000000}"/>
    <cellStyle name="Normal 2 10" xfId="56" xr:uid="{00000000-0005-0000-0000-000053000000}"/>
    <cellStyle name="Normal 2 11" xfId="64" xr:uid="{00000000-0005-0000-0000-000054000000}"/>
    <cellStyle name="Normal 2 12" xfId="69" xr:uid="{00000000-0005-0000-0000-000055000000}"/>
    <cellStyle name="Normal 2 13" xfId="74" xr:uid="{00000000-0005-0000-0000-000056000000}"/>
    <cellStyle name="Normal 2 14" xfId="81" xr:uid="{00000000-0005-0000-0000-000057000000}"/>
    <cellStyle name="Normal 2 15" xfId="86" xr:uid="{00000000-0005-0000-0000-000058000000}"/>
    <cellStyle name="Normal 2 16" xfId="92" xr:uid="{00000000-0005-0000-0000-000059000000}"/>
    <cellStyle name="Normal 2 17" xfId="96" xr:uid="{00000000-0005-0000-0000-00005A000000}"/>
    <cellStyle name="Normal 2 2" xfId="9" xr:uid="{00000000-0005-0000-0000-00005B000000}"/>
    <cellStyle name="Normal 2 3" xfId="15" xr:uid="{00000000-0005-0000-0000-00005C000000}"/>
    <cellStyle name="Normal 2 4" xfId="21" xr:uid="{00000000-0005-0000-0000-00005D000000}"/>
    <cellStyle name="Normal 2 5" xfId="27" xr:uid="{00000000-0005-0000-0000-00005E000000}"/>
    <cellStyle name="Normal 2 6" xfId="33" xr:uid="{00000000-0005-0000-0000-00005F000000}"/>
    <cellStyle name="Normal 2 7" xfId="38" xr:uid="{00000000-0005-0000-0000-000060000000}"/>
    <cellStyle name="Normal 2 8" xfId="43" xr:uid="{00000000-0005-0000-0000-000061000000}"/>
    <cellStyle name="Normal 2 9" xfId="49" xr:uid="{00000000-0005-0000-0000-000062000000}"/>
    <cellStyle name="Normal 3" xfId="54" xr:uid="{00000000-0005-0000-0000-000063000000}"/>
    <cellStyle name="Normal 3 2" xfId="101" xr:uid="{00000000-0005-0000-0000-000064000000}"/>
    <cellStyle name="Normal 4" xfId="61" xr:uid="{00000000-0005-0000-0000-000065000000}"/>
    <cellStyle name="Normal 5" xfId="62" xr:uid="{00000000-0005-0000-0000-000066000000}"/>
    <cellStyle name="Normal 6" xfId="90" xr:uid="{00000000-0005-0000-0000-000067000000}"/>
    <cellStyle name="Normal 7" xfId="78" xr:uid="{00000000-0005-0000-0000-000068000000}"/>
    <cellStyle name="Normal 8" xfId="79" xr:uid="{00000000-0005-0000-0000-000069000000}"/>
  </cellStyles>
  <dxfs count="0"/>
  <tableStyles count="0" defaultTableStyle="TableStyleMedium2" defaultPivotStyle="PivotStyleLight16"/>
  <colors>
    <mruColors>
      <color rgb="FF478F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05"/>
  <sheetViews>
    <sheetView tabSelected="1" zoomScale="66" zoomScaleNormal="66" workbookViewId="0">
      <pane ySplit="2430" topLeftCell="A289" activePane="bottomLeft"/>
      <selection activeCell="A2" sqref="A2:A3"/>
      <selection pane="bottomLeft" activeCell="G301" sqref="G301:G305"/>
    </sheetView>
  </sheetViews>
  <sheetFormatPr baseColWidth="10" defaultRowHeight="12.75" x14ac:dyDescent="0.2"/>
  <cols>
    <col min="1" max="1" width="15.140625" style="12" customWidth="1"/>
    <col min="2" max="2" width="53.5703125" style="9" customWidth="1"/>
    <col min="3" max="3" width="23.140625" style="197" customWidth="1"/>
    <col min="4" max="4" width="24" style="197" customWidth="1"/>
    <col min="5" max="5" width="24.85546875" style="195" customWidth="1"/>
    <col min="6" max="6" width="21.7109375" style="195" customWidth="1"/>
    <col min="7" max="7" width="21" style="196" customWidth="1"/>
    <col min="8" max="8" width="22.5703125" style="196" customWidth="1"/>
    <col min="9" max="9" width="22.28515625" style="12" customWidth="1"/>
    <col min="10" max="10" width="3.28515625" style="8" customWidth="1"/>
    <col min="11" max="11" width="4.140625" style="8" customWidth="1"/>
    <col min="12" max="13" width="3.5703125" style="8" customWidth="1"/>
    <col min="14" max="14" width="41.85546875" style="9" customWidth="1"/>
    <col min="15" max="16384" width="11.42578125" style="51"/>
  </cols>
  <sheetData>
    <row r="1" spans="1:14" ht="30" customHeight="1" x14ac:dyDescent="0.2">
      <c r="A1" s="361" t="s">
        <v>354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</row>
    <row r="2" spans="1:14" ht="30" customHeight="1" x14ac:dyDescent="0.2">
      <c r="A2" s="319" t="s">
        <v>463</v>
      </c>
      <c r="B2" s="319" t="s">
        <v>314</v>
      </c>
      <c r="C2" s="321" t="s">
        <v>473</v>
      </c>
      <c r="D2" s="321" t="s">
        <v>474</v>
      </c>
      <c r="E2" s="323" t="s">
        <v>464</v>
      </c>
      <c r="F2" s="324"/>
      <c r="G2" s="325"/>
      <c r="H2" s="292" t="s">
        <v>466</v>
      </c>
      <c r="I2" s="319" t="s">
        <v>5</v>
      </c>
      <c r="J2" s="326" t="s">
        <v>0</v>
      </c>
      <c r="K2" s="326" t="s">
        <v>1</v>
      </c>
      <c r="L2" s="326" t="s">
        <v>2</v>
      </c>
      <c r="M2" s="326" t="s">
        <v>16</v>
      </c>
      <c r="N2" s="290" t="s">
        <v>17</v>
      </c>
    </row>
    <row r="3" spans="1:14" s="52" customFormat="1" ht="61.5" customHeight="1" x14ac:dyDescent="0.2">
      <c r="A3" s="320"/>
      <c r="B3" s="320"/>
      <c r="C3" s="322"/>
      <c r="D3" s="322"/>
      <c r="E3" s="103" t="s">
        <v>3</v>
      </c>
      <c r="F3" s="103" t="s">
        <v>4</v>
      </c>
      <c r="G3" s="104" t="s">
        <v>465</v>
      </c>
      <c r="H3" s="293"/>
      <c r="I3" s="320"/>
      <c r="J3" s="327"/>
      <c r="K3" s="327"/>
      <c r="L3" s="327"/>
      <c r="M3" s="327"/>
      <c r="N3" s="291"/>
    </row>
    <row r="4" spans="1:14" ht="37.5" customHeight="1" x14ac:dyDescent="0.2">
      <c r="A4" s="328" t="s">
        <v>308</v>
      </c>
      <c r="B4" s="329"/>
      <c r="C4" s="105">
        <f t="shared" ref="C4:H4" si="0">C5+C30+C51+C65+C78+C100+C105+C131+C139+C147</f>
        <v>426412149933</v>
      </c>
      <c r="D4" s="103">
        <f t="shared" si="0"/>
        <v>426382980785</v>
      </c>
      <c r="E4" s="103">
        <f t="shared" si="0"/>
        <v>156625236324</v>
      </c>
      <c r="F4" s="103">
        <f t="shared" si="0"/>
        <v>251563922327</v>
      </c>
      <c r="G4" s="103">
        <f t="shared" si="0"/>
        <v>408189158651</v>
      </c>
      <c r="H4" s="103">
        <f t="shared" si="0"/>
        <v>18193822134</v>
      </c>
      <c r="I4" s="59"/>
      <c r="J4" s="13">
        <v>1</v>
      </c>
      <c r="K4" s="13"/>
      <c r="L4" s="13"/>
      <c r="M4" s="13"/>
      <c r="N4" s="31" t="s">
        <v>18</v>
      </c>
    </row>
    <row r="5" spans="1:14" ht="12.75" customHeight="1" x14ac:dyDescent="0.2">
      <c r="A5" s="339" t="s">
        <v>307</v>
      </c>
      <c r="B5" s="340"/>
      <c r="C5" s="120">
        <f>C6+C20+C27</f>
        <v>182007313390</v>
      </c>
      <c r="D5" s="120">
        <f>D6+D20+D27</f>
        <v>182007313390</v>
      </c>
      <c r="E5" s="120">
        <f t="shared" ref="E5:G5" si="1">E6+E20+E27</f>
        <v>10868529874</v>
      </c>
      <c r="F5" s="120">
        <f t="shared" si="1"/>
        <v>171138783516</v>
      </c>
      <c r="G5" s="120">
        <f t="shared" si="1"/>
        <v>182007313390</v>
      </c>
      <c r="H5" s="120">
        <f>H6+H20+H27</f>
        <v>0</v>
      </c>
      <c r="I5" s="60"/>
      <c r="J5" s="14">
        <v>1</v>
      </c>
      <c r="K5" s="14">
        <v>1</v>
      </c>
      <c r="L5" s="14"/>
      <c r="M5" s="14"/>
      <c r="N5" s="57" t="s">
        <v>19</v>
      </c>
    </row>
    <row r="6" spans="1:14" ht="29.25" customHeight="1" x14ac:dyDescent="0.2">
      <c r="A6" s="78"/>
      <c r="B6" s="78" t="s">
        <v>20</v>
      </c>
      <c r="C6" s="122">
        <f>C7+C19</f>
        <v>5326342090</v>
      </c>
      <c r="D6" s="122">
        <f t="shared" ref="D6:H6" si="2">D7+D19</f>
        <v>5326342090</v>
      </c>
      <c r="E6" s="122">
        <f t="shared" si="2"/>
        <v>1133736919</v>
      </c>
      <c r="F6" s="122">
        <f t="shared" si="2"/>
        <v>4192605171</v>
      </c>
      <c r="G6" s="122">
        <f t="shared" si="2"/>
        <v>5326342090</v>
      </c>
      <c r="H6" s="122">
        <f t="shared" si="2"/>
        <v>0</v>
      </c>
      <c r="I6" s="61"/>
      <c r="J6" s="16">
        <v>1</v>
      </c>
      <c r="K6" s="16">
        <v>1</v>
      </c>
      <c r="L6" s="16">
        <v>1</v>
      </c>
      <c r="M6" s="16"/>
      <c r="N6" s="77" t="s">
        <v>336</v>
      </c>
    </row>
    <row r="7" spans="1:14" ht="37.5" customHeight="1" x14ac:dyDescent="0.2">
      <c r="A7" s="332" t="s">
        <v>377</v>
      </c>
      <c r="B7" s="376" t="s">
        <v>337</v>
      </c>
      <c r="C7" s="390">
        <v>2326342090</v>
      </c>
      <c r="D7" s="294">
        <v>2326342090</v>
      </c>
      <c r="E7" s="294">
        <v>1133736919</v>
      </c>
      <c r="F7" s="294">
        <v>1192605171</v>
      </c>
      <c r="G7" s="297">
        <f>E7+F7</f>
        <v>2326342090</v>
      </c>
      <c r="H7" s="297">
        <f>D7-G7</f>
        <v>0</v>
      </c>
      <c r="I7" s="367" t="s">
        <v>6</v>
      </c>
      <c r="J7" s="7">
        <v>1</v>
      </c>
      <c r="K7" s="7">
        <v>1</v>
      </c>
      <c r="L7" s="7">
        <v>1</v>
      </c>
      <c r="M7" s="7">
        <v>1</v>
      </c>
      <c r="N7" s="4" t="s">
        <v>232</v>
      </c>
    </row>
    <row r="8" spans="1:14" ht="36.75" customHeight="1" x14ac:dyDescent="0.2">
      <c r="A8" s="333"/>
      <c r="B8" s="377"/>
      <c r="C8" s="391"/>
      <c r="D8" s="295"/>
      <c r="E8" s="295"/>
      <c r="F8" s="295"/>
      <c r="G8" s="298"/>
      <c r="H8" s="298"/>
      <c r="I8" s="368"/>
      <c r="J8" s="7">
        <v>1</v>
      </c>
      <c r="K8" s="7">
        <v>1</v>
      </c>
      <c r="L8" s="7">
        <v>1</v>
      </c>
      <c r="M8" s="7">
        <v>2</v>
      </c>
      <c r="N8" s="4" t="s">
        <v>21</v>
      </c>
    </row>
    <row r="9" spans="1:14" ht="25.5" customHeight="1" x14ac:dyDescent="0.2">
      <c r="A9" s="333"/>
      <c r="B9" s="377"/>
      <c r="C9" s="391"/>
      <c r="D9" s="295"/>
      <c r="E9" s="295"/>
      <c r="F9" s="295"/>
      <c r="G9" s="298"/>
      <c r="H9" s="298"/>
      <c r="I9" s="368"/>
      <c r="J9" s="7">
        <v>1</v>
      </c>
      <c r="K9" s="7">
        <v>1</v>
      </c>
      <c r="L9" s="7">
        <v>1</v>
      </c>
      <c r="M9" s="7">
        <v>3</v>
      </c>
      <c r="N9" s="4" t="s">
        <v>233</v>
      </c>
    </row>
    <row r="10" spans="1:14" ht="38.25" customHeight="1" x14ac:dyDescent="0.2">
      <c r="A10" s="333"/>
      <c r="B10" s="377"/>
      <c r="C10" s="391"/>
      <c r="D10" s="295"/>
      <c r="E10" s="295"/>
      <c r="F10" s="295"/>
      <c r="G10" s="298"/>
      <c r="H10" s="298"/>
      <c r="I10" s="368"/>
      <c r="J10" s="7">
        <v>1</v>
      </c>
      <c r="K10" s="7">
        <v>1</v>
      </c>
      <c r="L10" s="7">
        <v>1</v>
      </c>
      <c r="M10" s="7">
        <v>4</v>
      </c>
      <c r="N10" s="4" t="s">
        <v>22</v>
      </c>
    </row>
    <row r="11" spans="1:14" ht="51" customHeight="1" x14ac:dyDescent="0.2">
      <c r="A11" s="333"/>
      <c r="B11" s="377"/>
      <c r="C11" s="391"/>
      <c r="D11" s="295"/>
      <c r="E11" s="295"/>
      <c r="F11" s="295"/>
      <c r="G11" s="298"/>
      <c r="H11" s="298"/>
      <c r="I11" s="368"/>
      <c r="J11" s="7">
        <v>1</v>
      </c>
      <c r="K11" s="7">
        <v>1</v>
      </c>
      <c r="L11" s="7">
        <v>1</v>
      </c>
      <c r="M11" s="7">
        <v>5</v>
      </c>
      <c r="N11" s="4" t="s">
        <v>234</v>
      </c>
    </row>
    <row r="12" spans="1:14" ht="35.25" customHeight="1" x14ac:dyDescent="0.2">
      <c r="A12" s="333"/>
      <c r="B12" s="377"/>
      <c r="C12" s="391"/>
      <c r="D12" s="295"/>
      <c r="E12" s="295"/>
      <c r="F12" s="295"/>
      <c r="G12" s="298"/>
      <c r="H12" s="298"/>
      <c r="I12" s="368"/>
      <c r="J12" s="7">
        <v>1</v>
      </c>
      <c r="K12" s="7">
        <v>1</v>
      </c>
      <c r="L12" s="7">
        <v>1</v>
      </c>
      <c r="M12" s="7">
        <v>6</v>
      </c>
      <c r="N12" s="4" t="s">
        <v>273</v>
      </c>
    </row>
    <row r="13" spans="1:14" ht="36.75" customHeight="1" x14ac:dyDescent="0.2">
      <c r="A13" s="333"/>
      <c r="B13" s="377"/>
      <c r="C13" s="391"/>
      <c r="D13" s="295"/>
      <c r="E13" s="295"/>
      <c r="F13" s="295"/>
      <c r="G13" s="298"/>
      <c r="H13" s="298"/>
      <c r="I13" s="368"/>
      <c r="J13" s="7">
        <v>1</v>
      </c>
      <c r="K13" s="7">
        <v>1</v>
      </c>
      <c r="L13" s="7">
        <v>1</v>
      </c>
      <c r="M13" s="7">
        <v>7</v>
      </c>
      <c r="N13" s="4" t="s">
        <v>23</v>
      </c>
    </row>
    <row r="14" spans="1:14" ht="25.5" customHeight="1" x14ac:dyDescent="0.2">
      <c r="A14" s="333"/>
      <c r="B14" s="377"/>
      <c r="C14" s="391"/>
      <c r="D14" s="295"/>
      <c r="E14" s="295"/>
      <c r="F14" s="295"/>
      <c r="G14" s="298"/>
      <c r="H14" s="298"/>
      <c r="I14" s="368"/>
      <c r="J14" s="7">
        <v>1</v>
      </c>
      <c r="K14" s="7">
        <v>1</v>
      </c>
      <c r="L14" s="7">
        <v>1</v>
      </c>
      <c r="M14" s="7">
        <v>8</v>
      </c>
      <c r="N14" s="4" t="s">
        <v>235</v>
      </c>
    </row>
    <row r="15" spans="1:14" ht="38.25" customHeight="1" x14ac:dyDescent="0.2">
      <c r="A15" s="333"/>
      <c r="B15" s="377"/>
      <c r="C15" s="391"/>
      <c r="D15" s="295"/>
      <c r="E15" s="295"/>
      <c r="F15" s="295"/>
      <c r="G15" s="298"/>
      <c r="H15" s="298"/>
      <c r="I15" s="368"/>
      <c r="J15" s="7">
        <v>1</v>
      </c>
      <c r="K15" s="7">
        <v>1</v>
      </c>
      <c r="L15" s="7">
        <v>1</v>
      </c>
      <c r="M15" s="7">
        <v>9</v>
      </c>
      <c r="N15" s="4" t="s">
        <v>236</v>
      </c>
    </row>
    <row r="16" spans="1:14" ht="16.5" customHeight="1" x14ac:dyDescent="0.2">
      <c r="A16" s="333"/>
      <c r="B16" s="377"/>
      <c r="C16" s="391"/>
      <c r="D16" s="295"/>
      <c r="E16" s="295"/>
      <c r="F16" s="295"/>
      <c r="G16" s="298"/>
      <c r="H16" s="298"/>
      <c r="I16" s="368"/>
      <c r="J16" s="7">
        <v>1</v>
      </c>
      <c r="K16" s="7">
        <v>1</v>
      </c>
      <c r="L16" s="7">
        <v>1</v>
      </c>
      <c r="M16" s="7">
        <v>10</v>
      </c>
      <c r="N16" s="4" t="s">
        <v>25</v>
      </c>
    </row>
    <row r="17" spans="1:14" ht="36" customHeight="1" x14ac:dyDescent="0.2">
      <c r="A17" s="333"/>
      <c r="B17" s="377"/>
      <c r="C17" s="391"/>
      <c r="D17" s="295"/>
      <c r="E17" s="295"/>
      <c r="F17" s="295"/>
      <c r="G17" s="298"/>
      <c r="H17" s="298"/>
      <c r="I17" s="368"/>
      <c r="J17" s="7">
        <v>1</v>
      </c>
      <c r="K17" s="7">
        <v>1</v>
      </c>
      <c r="L17" s="7">
        <v>1</v>
      </c>
      <c r="M17" s="7">
        <v>11</v>
      </c>
      <c r="N17" s="4" t="s">
        <v>26</v>
      </c>
    </row>
    <row r="18" spans="1:14" ht="25.5" x14ac:dyDescent="0.2">
      <c r="A18" s="334"/>
      <c r="B18" s="378"/>
      <c r="C18" s="392"/>
      <c r="D18" s="296"/>
      <c r="E18" s="296"/>
      <c r="F18" s="296"/>
      <c r="G18" s="299"/>
      <c r="H18" s="299"/>
      <c r="I18" s="369"/>
      <c r="J18" s="7">
        <v>1</v>
      </c>
      <c r="K18" s="7">
        <v>1</v>
      </c>
      <c r="L18" s="7">
        <v>1</v>
      </c>
      <c r="M18" s="7">
        <v>12</v>
      </c>
      <c r="N18" s="2" t="s">
        <v>24</v>
      </c>
    </row>
    <row r="19" spans="1:14" ht="51" x14ac:dyDescent="0.2">
      <c r="A19" s="26" t="s">
        <v>494</v>
      </c>
      <c r="B19" s="4" t="s">
        <v>495</v>
      </c>
      <c r="C19" s="206">
        <v>3000000000</v>
      </c>
      <c r="D19" s="243">
        <v>3000000000</v>
      </c>
      <c r="E19" s="243">
        <v>0</v>
      </c>
      <c r="F19" s="243">
        <v>3000000000</v>
      </c>
      <c r="G19" s="251">
        <f>E19+F19</f>
        <v>3000000000</v>
      </c>
      <c r="H19" s="251">
        <f>D19-G19</f>
        <v>0</v>
      </c>
      <c r="I19" s="247" t="s">
        <v>6</v>
      </c>
      <c r="J19" s="7">
        <v>1</v>
      </c>
      <c r="K19" s="7">
        <v>1</v>
      </c>
      <c r="L19" s="7">
        <v>1</v>
      </c>
      <c r="M19" s="7">
        <v>5</v>
      </c>
      <c r="N19" s="4" t="s">
        <v>234</v>
      </c>
    </row>
    <row r="20" spans="1:14" ht="30.75" customHeight="1" x14ac:dyDescent="0.2">
      <c r="A20" s="78"/>
      <c r="B20" s="79" t="s">
        <v>27</v>
      </c>
      <c r="C20" s="122">
        <f>C21+C22+C23</f>
        <v>12418015890</v>
      </c>
      <c r="D20" s="122">
        <f t="shared" ref="D20:G20" si="3">D21+D22+D23</f>
        <v>12418015890</v>
      </c>
      <c r="E20" s="122">
        <f t="shared" si="3"/>
        <v>5562000495</v>
      </c>
      <c r="F20" s="122">
        <f t="shared" si="3"/>
        <v>6856015395</v>
      </c>
      <c r="G20" s="122">
        <f t="shared" si="3"/>
        <v>12418015890</v>
      </c>
      <c r="H20" s="122">
        <f t="shared" ref="H20" si="4">H21+H23</f>
        <v>0</v>
      </c>
      <c r="I20" s="61"/>
      <c r="J20" s="16">
        <v>1</v>
      </c>
      <c r="K20" s="16">
        <v>1</v>
      </c>
      <c r="L20" s="16">
        <v>2</v>
      </c>
      <c r="M20" s="16"/>
      <c r="N20" s="77" t="s">
        <v>336</v>
      </c>
    </row>
    <row r="21" spans="1:14" ht="38.25" x14ac:dyDescent="0.2">
      <c r="A21" s="26" t="s">
        <v>378</v>
      </c>
      <c r="B21" s="24" t="s">
        <v>309</v>
      </c>
      <c r="C21" s="252">
        <v>1397633418</v>
      </c>
      <c r="D21" s="257">
        <v>1397633418</v>
      </c>
      <c r="E21" s="257">
        <v>300000000</v>
      </c>
      <c r="F21" s="258">
        <v>1097633418</v>
      </c>
      <c r="G21" s="243">
        <f>E21+F21</f>
        <v>1397633418</v>
      </c>
      <c r="H21" s="243">
        <f>D21-G21</f>
        <v>0</v>
      </c>
      <c r="I21" s="62" t="s">
        <v>6</v>
      </c>
      <c r="J21" s="7">
        <v>1</v>
      </c>
      <c r="K21" s="7">
        <v>1</v>
      </c>
      <c r="L21" s="7">
        <v>2</v>
      </c>
      <c r="M21" s="7">
        <v>1</v>
      </c>
      <c r="N21" s="1" t="s">
        <v>28</v>
      </c>
    </row>
    <row r="22" spans="1:14" ht="54" customHeight="1" x14ac:dyDescent="0.2">
      <c r="A22" s="26" t="s">
        <v>499</v>
      </c>
      <c r="B22" s="24" t="s">
        <v>500</v>
      </c>
      <c r="C22" s="252">
        <v>2701974116</v>
      </c>
      <c r="D22" s="257">
        <v>2701974116</v>
      </c>
      <c r="E22" s="257">
        <v>0</v>
      </c>
      <c r="F22" s="258">
        <v>2701974116</v>
      </c>
      <c r="G22" s="243">
        <f>E22+F22</f>
        <v>2701974116</v>
      </c>
      <c r="H22" s="243">
        <f>D22-G22</f>
        <v>0</v>
      </c>
      <c r="I22" s="62" t="s">
        <v>6</v>
      </c>
      <c r="J22" s="7">
        <v>1</v>
      </c>
      <c r="K22" s="7">
        <v>1</v>
      </c>
      <c r="L22" s="7">
        <v>2</v>
      </c>
      <c r="M22" s="7">
        <v>1</v>
      </c>
      <c r="N22" s="1" t="s">
        <v>28</v>
      </c>
    </row>
    <row r="23" spans="1:14" ht="24.75" customHeight="1" x14ac:dyDescent="0.2">
      <c r="A23" s="332" t="s">
        <v>379</v>
      </c>
      <c r="B23" s="344" t="s">
        <v>338</v>
      </c>
      <c r="C23" s="282">
        <v>8318408356</v>
      </c>
      <c r="D23" s="300">
        <v>8318408356</v>
      </c>
      <c r="E23" s="300">
        <v>5262000495</v>
      </c>
      <c r="F23" s="400">
        <v>3056407861</v>
      </c>
      <c r="G23" s="294">
        <f>E23+F23</f>
        <v>8318408356</v>
      </c>
      <c r="H23" s="294">
        <f>D23-G23</f>
        <v>0</v>
      </c>
      <c r="I23" s="332" t="s">
        <v>6</v>
      </c>
      <c r="J23" s="7">
        <v>1</v>
      </c>
      <c r="K23" s="7">
        <v>1</v>
      </c>
      <c r="L23" s="7">
        <v>2</v>
      </c>
      <c r="M23" s="7">
        <v>2</v>
      </c>
      <c r="N23" s="1" t="s">
        <v>29</v>
      </c>
    </row>
    <row r="24" spans="1:14" ht="29.25" customHeight="1" x14ac:dyDescent="0.2">
      <c r="A24" s="333"/>
      <c r="B24" s="345"/>
      <c r="C24" s="283"/>
      <c r="D24" s="301"/>
      <c r="E24" s="301"/>
      <c r="F24" s="401"/>
      <c r="G24" s="295"/>
      <c r="H24" s="295"/>
      <c r="I24" s="333"/>
      <c r="J24" s="7">
        <v>1</v>
      </c>
      <c r="K24" s="7">
        <v>1</v>
      </c>
      <c r="L24" s="7">
        <v>2</v>
      </c>
      <c r="M24" s="7">
        <v>3</v>
      </c>
      <c r="N24" s="1" t="s">
        <v>30</v>
      </c>
    </row>
    <row r="25" spans="1:14" ht="38.25" x14ac:dyDescent="0.2">
      <c r="A25" s="333"/>
      <c r="B25" s="345"/>
      <c r="C25" s="283"/>
      <c r="D25" s="301"/>
      <c r="E25" s="301"/>
      <c r="F25" s="401"/>
      <c r="G25" s="295"/>
      <c r="H25" s="295"/>
      <c r="I25" s="333"/>
      <c r="J25" s="7">
        <v>1</v>
      </c>
      <c r="K25" s="7">
        <v>1</v>
      </c>
      <c r="L25" s="7">
        <v>2</v>
      </c>
      <c r="M25" s="7">
        <v>4</v>
      </c>
      <c r="N25" s="1" t="s">
        <v>272</v>
      </c>
    </row>
    <row r="26" spans="1:14" ht="25.5" customHeight="1" x14ac:dyDescent="0.2">
      <c r="A26" s="334"/>
      <c r="B26" s="346"/>
      <c r="C26" s="379"/>
      <c r="D26" s="302"/>
      <c r="E26" s="302"/>
      <c r="F26" s="402"/>
      <c r="G26" s="296"/>
      <c r="H26" s="296"/>
      <c r="I26" s="334"/>
      <c r="J26" s="7">
        <v>1</v>
      </c>
      <c r="K26" s="7">
        <v>1</v>
      </c>
      <c r="L26" s="7">
        <v>2</v>
      </c>
      <c r="M26" s="7">
        <v>5</v>
      </c>
      <c r="N26" s="1" t="s">
        <v>31</v>
      </c>
    </row>
    <row r="27" spans="1:14" ht="28.5" customHeight="1" thickBot="1" x14ac:dyDescent="0.25">
      <c r="A27" s="80"/>
      <c r="B27" s="80" t="s">
        <v>32</v>
      </c>
      <c r="C27" s="124">
        <f>+SUM(C28:C29)</f>
        <v>164262955410</v>
      </c>
      <c r="D27" s="124">
        <f t="shared" ref="D27:H27" si="5">+SUM(D28:D29)</f>
        <v>164262955410</v>
      </c>
      <c r="E27" s="124">
        <f t="shared" si="5"/>
        <v>4172792460</v>
      </c>
      <c r="F27" s="124">
        <f t="shared" si="5"/>
        <v>160090162950</v>
      </c>
      <c r="G27" s="124">
        <f t="shared" si="5"/>
        <v>164262955410</v>
      </c>
      <c r="H27" s="124">
        <f t="shared" si="5"/>
        <v>0</v>
      </c>
      <c r="I27" s="61"/>
      <c r="J27" s="16">
        <v>1</v>
      </c>
      <c r="K27" s="16">
        <v>1</v>
      </c>
      <c r="L27" s="16">
        <v>3</v>
      </c>
      <c r="M27" s="16"/>
      <c r="N27" s="77" t="s">
        <v>336</v>
      </c>
    </row>
    <row r="28" spans="1:14" ht="48" customHeight="1" thickBot="1" x14ac:dyDescent="0.25">
      <c r="A28" s="27" t="s">
        <v>380</v>
      </c>
      <c r="B28" s="25" t="s">
        <v>339</v>
      </c>
      <c r="C28" s="223">
        <v>161580393835</v>
      </c>
      <c r="D28" s="125">
        <v>161580393835</v>
      </c>
      <c r="E28" s="125">
        <v>3251904055</v>
      </c>
      <c r="F28" s="125">
        <v>158328489780</v>
      </c>
      <c r="G28" s="126">
        <f>E28+F28</f>
        <v>161580393835</v>
      </c>
      <c r="H28" s="126">
        <f>D28-G28</f>
        <v>0</v>
      </c>
      <c r="I28" s="37" t="s">
        <v>6</v>
      </c>
      <c r="J28" s="6">
        <v>1</v>
      </c>
      <c r="K28" s="6">
        <v>1</v>
      </c>
      <c r="L28" s="6">
        <v>3</v>
      </c>
      <c r="M28" s="6">
        <v>1</v>
      </c>
      <c r="N28" s="1" t="s">
        <v>33</v>
      </c>
    </row>
    <row r="29" spans="1:14" ht="48" customHeight="1" x14ac:dyDescent="0.2">
      <c r="A29" s="27" t="s">
        <v>508</v>
      </c>
      <c r="B29" s="259" t="s">
        <v>509</v>
      </c>
      <c r="C29" s="403">
        <v>2682561575</v>
      </c>
      <c r="D29" s="243">
        <v>2682561575</v>
      </c>
      <c r="E29" s="243">
        <v>920888405</v>
      </c>
      <c r="F29" s="243">
        <v>1761673170</v>
      </c>
      <c r="G29" s="243">
        <f>E29+F29</f>
        <v>2682561575</v>
      </c>
      <c r="H29" s="243">
        <f>D29-G29</f>
        <v>0</v>
      </c>
      <c r="I29" s="37" t="s">
        <v>6</v>
      </c>
      <c r="J29" s="6">
        <v>1</v>
      </c>
      <c r="K29" s="6">
        <v>1</v>
      </c>
      <c r="L29" s="6">
        <v>3</v>
      </c>
      <c r="M29" s="6">
        <v>1</v>
      </c>
      <c r="N29" s="1" t="s">
        <v>33</v>
      </c>
    </row>
    <row r="30" spans="1:14" ht="12.75" customHeight="1" x14ac:dyDescent="0.2">
      <c r="A30" s="339" t="s">
        <v>7</v>
      </c>
      <c r="B30" s="373"/>
      <c r="C30" s="127">
        <f>C31+C44+C46+C49</f>
        <v>181259108569</v>
      </c>
      <c r="D30" s="127">
        <f>D31+D44+D46+D49</f>
        <v>181259108569</v>
      </c>
      <c r="E30" s="127">
        <f t="shared" ref="E30:H30" si="6">E31+E44+E46+E49</f>
        <v>113848133284</v>
      </c>
      <c r="F30" s="127">
        <f t="shared" si="6"/>
        <v>63732988373</v>
      </c>
      <c r="G30" s="127">
        <f t="shared" si="6"/>
        <v>177581121657</v>
      </c>
      <c r="H30" s="127">
        <f t="shared" si="6"/>
        <v>3677986912</v>
      </c>
      <c r="I30" s="60"/>
      <c r="J30" s="14">
        <v>1</v>
      </c>
      <c r="K30" s="14">
        <v>2</v>
      </c>
      <c r="L30" s="14"/>
      <c r="M30" s="14"/>
      <c r="N30" s="34" t="s">
        <v>7</v>
      </c>
    </row>
    <row r="31" spans="1:14" ht="23.25" customHeight="1" x14ac:dyDescent="0.2">
      <c r="A31" s="380" t="s">
        <v>34</v>
      </c>
      <c r="B31" s="380"/>
      <c r="C31" s="107">
        <f>C32+C35+C36+C37+C38+C39+C40+C41+C42+C43</f>
        <v>6785806338</v>
      </c>
      <c r="D31" s="107">
        <f>D32+D35+D36+D37+D38+D39+D40+D41+D42+D43</f>
        <v>6785806338</v>
      </c>
      <c r="E31" s="107">
        <f t="shared" ref="E31:H31" si="7">E32+E35+E36+E37+E38+E39+E40+E41+E42+E43</f>
        <v>278623000</v>
      </c>
      <c r="F31" s="107">
        <f t="shared" si="7"/>
        <v>3416746016</v>
      </c>
      <c r="G31" s="107">
        <f t="shared" si="7"/>
        <v>3695369016</v>
      </c>
      <c r="H31" s="107">
        <f t="shared" si="7"/>
        <v>3090437322</v>
      </c>
      <c r="I31" s="61"/>
      <c r="J31" s="16">
        <v>1</v>
      </c>
      <c r="K31" s="16">
        <v>2</v>
      </c>
      <c r="L31" s="16">
        <v>1</v>
      </c>
      <c r="M31" s="16"/>
      <c r="N31" s="77" t="s">
        <v>336</v>
      </c>
    </row>
    <row r="32" spans="1:14" ht="25.5" customHeight="1" x14ac:dyDescent="0.2">
      <c r="A32" s="309" t="s">
        <v>381</v>
      </c>
      <c r="B32" s="370" t="s">
        <v>286</v>
      </c>
      <c r="C32" s="393">
        <v>1243822000</v>
      </c>
      <c r="D32" s="303">
        <v>1243822000</v>
      </c>
      <c r="E32" s="303">
        <v>0</v>
      </c>
      <c r="F32" s="279">
        <v>554649598</v>
      </c>
      <c r="G32" s="297">
        <f>E32+F32</f>
        <v>554649598</v>
      </c>
      <c r="H32" s="297">
        <f>D32-G32</f>
        <v>689172402</v>
      </c>
      <c r="I32" s="306" t="s">
        <v>8</v>
      </c>
      <c r="J32" s="7">
        <v>1</v>
      </c>
      <c r="K32" s="7">
        <v>2</v>
      </c>
      <c r="L32" s="7">
        <v>1</v>
      </c>
      <c r="M32" s="7">
        <v>1</v>
      </c>
      <c r="N32" s="1" t="s">
        <v>35</v>
      </c>
    </row>
    <row r="33" spans="1:14" ht="12.75" customHeight="1" x14ac:dyDescent="0.2">
      <c r="A33" s="310"/>
      <c r="B33" s="371"/>
      <c r="C33" s="394"/>
      <c r="D33" s="304"/>
      <c r="E33" s="304"/>
      <c r="F33" s="280"/>
      <c r="G33" s="298"/>
      <c r="H33" s="298"/>
      <c r="I33" s="307"/>
      <c r="J33" s="7">
        <v>1</v>
      </c>
      <c r="K33" s="7">
        <v>2</v>
      </c>
      <c r="L33" s="7">
        <v>1</v>
      </c>
      <c r="M33" s="7">
        <v>4</v>
      </c>
      <c r="N33" s="1" t="s">
        <v>38</v>
      </c>
    </row>
    <row r="34" spans="1:14" ht="12.75" customHeight="1" x14ac:dyDescent="0.2">
      <c r="A34" s="311"/>
      <c r="B34" s="372"/>
      <c r="C34" s="395"/>
      <c r="D34" s="305"/>
      <c r="E34" s="305"/>
      <c r="F34" s="281"/>
      <c r="G34" s="299"/>
      <c r="H34" s="299"/>
      <c r="I34" s="308"/>
      <c r="J34" s="7">
        <v>1</v>
      </c>
      <c r="K34" s="7">
        <v>2</v>
      </c>
      <c r="L34" s="7">
        <v>1</v>
      </c>
      <c r="M34" s="7">
        <v>6</v>
      </c>
      <c r="N34" s="1" t="s">
        <v>40</v>
      </c>
    </row>
    <row r="35" spans="1:14" ht="42.75" customHeight="1" x14ac:dyDescent="0.2">
      <c r="A35" s="6" t="s">
        <v>382</v>
      </c>
      <c r="B35" s="28" t="s">
        <v>287</v>
      </c>
      <c r="C35" s="129">
        <v>100000000</v>
      </c>
      <c r="D35" s="129">
        <v>100000000</v>
      </c>
      <c r="E35" s="130">
        <v>0</v>
      </c>
      <c r="F35" s="131">
        <v>100000000</v>
      </c>
      <c r="G35" s="110">
        <f>E35+F35</f>
        <v>100000000</v>
      </c>
      <c r="H35" s="110">
        <f>D35-G35</f>
        <v>0</v>
      </c>
      <c r="I35" s="22" t="s">
        <v>8</v>
      </c>
      <c r="J35" s="7">
        <v>1</v>
      </c>
      <c r="K35" s="7">
        <v>2</v>
      </c>
      <c r="L35" s="7">
        <v>1</v>
      </c>
      <c r="M35" s="7">
        <v>2</v>
      </c>
      <c r="N35" s="1" t="s">
        <v>36</v>
      </c>
    </row>
    <row r="36" spans="1:14" ht="42" customHeight="1" x14ac:dyDescent="0.2">
      <c r="A36" s="6" t="s">
        <v>383</v>
      </c>
      <c r="B36" s="28" t="s">
        <v>288</v>
      </c>
      <c r="C36" s="129">
        <v>100000000</v>
      </c>
      <c r="D36" s="129">
        <v>100000000</v>
      </c>
      <c r="E36" s="130">
        <v>0</v>
      </c>
      <c r="F36" s="131">
        <v>70000000</v>
      </c>
      <c r="G36" s="110">
        <f t="shared" ref="G36:G43" si="8">E36+F36</f>
        <v>70000000</v>
      </c>
      <c r="H36" s="110">
        <f t="shared" ref="H36:H43" si="9">D36-G36</f>
        <v>30000000</v>
      </c>
      <c r="I36" s="22" t="s">
        <v>8</v>
      </c>
      <c r="J36" s="7">
        <v>1</v>
      </c>
      <c r="K36" s="7">
        <v>2</v>
      </c>
      <c r="L36" s="7">
        <v>1</v>
      </c>
      <c r="M36" s="7">
        <v>3</v>
      </c>
      <c r="N36" s="1" t="s">
        <v>37</v>
      </c>
    </row>
    <row r="37" spans="1:14" ht="39.75" customHeight="1" x14ac:dyDescent="0.2">
      <c r="A37" s="6" t="s">
        <v>384</v>
      </c>
      <c r="B37" s="28" t="s">
        <v>289</v>
      </c>
      <c r="C37" s="129">
        <v>40000000</v>
      </c>
      <c r="D37" s="129">
        <v>40000000</v>
      </c>
      <c r="E37" s="130">
        <v>0</v>
      </c>
      <c r="F37" s="131">
        <v>40000000</v>
      </c>
      <c r="G37" s="110">
        <f t="shared" si="8"/>
        <v>40000000</v>
      </c>
      <c r="H37" s="110">
        <f t="shared" si="9"/>
        <v>0</v>
      </c>
      <c r="I37" s="22" t="s">
        <v>8</v>
      </c>
      <c r="J37" s="7">
        <v>1</v>
      </c>
      <c r="K37" s="7">
        <v>2</v>
      </c>
      <c r="L37" s="7">
        <v>1</v>
      </c>
      <c r="M37" s="7">
        <v>4</v>
      </c>
      <c r="N37" s="1" t="s">
        <v>38</v>
      </c>
    </row>
    <row r="38" spans="1:14" ht="42" customHeight="1" x14ac:dyDescent="0.2">
      <c r="A38" s="6" t="s">
        <v>385</v>
      </c>
      <c r="B38" s="28" t="s">
        <v>290</v>
      </c>
      <c r="C38" s="129">
        <v>160000000</v>
      </c>
      <c r="D38" s="129">
        <v>160000000</v>
      </c>
      <c r="E38" s="130">
        <v>0</v>
      </c>
      <c r="F38" s="131">
        <v>160000000</v>
      </c>
      <c r="G38" s="110">
        <f t="shared" si="8"/>
        <v>160000000</v>
      </c>
      <c r="H38" s="110">
        <f t="shared" si="9"/>
        <v>0</v>
      </c>
      <c r="I38" s="22" t="s">
        <v>8</v>
      </c>
      <c r="J38" s="7">
        <v>1</v>
      </c>
      <c r="K38" s="7">
        <v>2</v>
      </c>
      <c r="L38" s="7">
        <v>1</v>
      </c>
      <c r="M38" s="7">
        <v>5</v>
      </c>
      <c r="N38" s="1" t="s">
        <v>39</v>
      </c>
    </row>
    <row r="39" spans="1:14" ht="44.25" customHeight="1" x14ac:dyDescent="0.2">
      <c r="A39" s="6" t="s">
        <v>386</v>
      </c>
      <c r="B39" s="28" t="s">
        <v>291</v>
      </c>
      <c r="C39" s="129">
        <v>487225325</v>
      </c>
      <c r="D39" s="129">
        <v>487225325</v>
      </c>
      <c r="E39" s="130">
        <v>93161500</v>
      </c>
      <c r="F39" s="131">
        <v>394063825</v>
      </c>
      <c r="G39" s="110">
        <f t="shared" si="8"/>
        <v>487225325</v>
      </c>
      <c r="H39" s="110">
        <f t="shared" si="9"/>
        <v>0</v>
      </c>
      <c r="I39" s="22" t="s">
        <v>8</v>
      </c>
      <c r="J39" s="7">
        <v>1</v>
      </c>
      <c r="K39" s="7">
        <v>2</v>
      </c>
      <c r="L39" s="7">
        <v>1</v>
      </c>
      <c r="M39" s="7">
        <v>6</v>
      </c>
      <c r="N39" s="1" t="s">
        <v>40</v>
      </c>
    </row>
    <row r="40" spans="1:14" ht="39" customHeight="1" x14ac:dyDescent="0.2">
      <c r="A40" s="6" t="s">
        <v>387</v>
      </c>
      <c r="B40" s="28" t="s">
        <v>292</v>
      </c>
      <c r="C40" s="129">
        <v>42000000</v>
      </c>
      <c r="D40" s="129">
        <v>42000000</v>
      </c>
      <c r="E40" s="130">
        <v>0</v>
      </c>
      <c r="F40" s="131">
        <v>42000000</v>
      </c>
      <c r="G40" s="110">
        <f t="shared" si="8"/>
        <v>42000000</v>
      </c>
      <c r="H40" s="110">
        <f t="shared" si="9"/>
        <v>0</v>
      </c>
      <c r="I40" s="22" t="s">
        <v>8</v>
      </c>
      <c r="J40" s="7">
        <v>1</v>
      </c>
      <c r="K40" s="7">
        <v>2</v>
      </c>
      <c r="L40" s="7">
        <v>1</v>
      </c>
      <c r="M40" s="7">
        <v>7</v>
      </c>
      <c r="N40" s="1" t="s">
        <v>41</v>
      </c>
    </row>
    <row r="41" spans="1:14" ht="31.5" customHeight="1" x14ac:dyDescent="0.2">
      <c r="A41" s="6" t="s">
        <v>388</v>
      </c>
      <c r="B41" s="28" t="s">
        <v>293</v>
      </c>
      <c r="C41" s="129">
        <v>30839056</v>
      </c>
      <c r="D41" s="129">
        <v>30839056</v>
      </c>
      <c r="E41" s="130">
        <v>0</v>
      </c>
      <c r="F41" s="131">
        <v>30839056</v>
      </c>
      <c r="G41" s="110">
        <f t="shared" si="8"/>
        <v>30839056</v>
      </c>
      <c r="H41" s="110">
        <f t="shared" si="9"/>
        <v>0</v>
      </c>
      <c r="I41" s="22" t="s">
        <v>8</v>
      </c>
      <c r="J41" s="7">
        <v>1</v>
      </c>
      <c r="K41" s="7">
        <v>2</v>
      </c>
      <c r="L41" s="7">
        <v>1</v>
      </c>
      <c r="M41" s="7">
        <v>8</v>
      </c>
      <c r="N41" s="1" t="s">
        <v>42</v>
      </c>
    </row>
    <row r="42" spans="1:14" ht="39" customHeight="1" x14ac:dyDescent="0.2">
      <c r="A42" s="6" t="s">
        <v>389</v>
      </c>
      <c r="B42" s="28" t="s">
        <v>294</v>
      </c>
      <c r="C42" s="129">
        <v>111001957</v>
      </c>
      <c r="D42" s="129">
        <v>111001957</v>
      </c>
      <c r="E42" s="130">
        <v>0</v>
      </c>
      <c r="F42" s="131">
        <v>111001957</v>
      </c>
      <c r="G42" s="110">
        <f t="shared" si="8"/>
        <v>111001957</v>
      </c>
      <c r="H42" s="110">
        <f t="shared" si="9"/>
        <v>0</v>
      </c>
      <c r="I42" s="22" t="s">
        <v>8</v>
      </c>
      <c r="J42" s="7">
        <v>1</v>
      </c>
      <c r="K42" s="7">
        <v>2</v>
      </c>
      <c r="L42" s="7">
        <v>1</v>
      </c>
      <c r="M42" s="7">
        <v>9</v>
      </c>
      <c r="N42" s="1" t="s">
        <v>237</v>
      </c>
    </row>
    <row r="43" spans="1:14" ht="41.25" customHeight="1" x14ac:dyDescent="0.2">
      <c r="A43" s="6" t="s">
        <v>390</v>
      </c>
      <c r="B43" s="28" t="s">
        <v>296</v>
      </c>
      <c r="C43" s="129">
        <v>4470918000</v>
      </c>
      <c r="D43" s="129">
        <v>4470918000</v>
      </c>
      <c r="E43" s="130">
        <v>185461500</v>
      </c>
      <c r="F43" s="131">
        <v>1914191580</v>
      </c>
      <c r="G43" s="110">
        <f t="shared" si="8"/>
        <v>2099653080</v>
      </c>
      <c r="H43" s="110">
        <f t="shared" si="9"/>
        <v>2371264920</v>
      </c>
      <c r="I43" s="22" t="s">
        <v>8</v>
      </c>
      <c r="J43" s="7">
        <v>1</v>
      </c>
      <c r="K43" s="7">
        <v>2</v>
      </c>
      <c r="L43" s="7">
        <v>1</v>
      </c>
      <c r="M43" s="7">
        <v>10</v>
      </c>
      <c r="N43" s="1" t="s">
        <v>43</v>
      </c>
    </row>
    <row r="44" spans="1:14" ht="22.5" customHeight="1" x14ac:dyDescent="0.2">
      <c r="A44" s="337" t="s">
        <v>44</v>
      </c>
      <c r="B44" s="365"/>
      <c r="C44" s="107">
        <f>+SUM(C45:C45)</f>
        <v>170988154074</v>
      </c>
      <c r="D44" s="107">
        <f>+SUM(D45:D45)</f>
        <v>170988154074</v>
      </c>
      <c r="E44" s="107">
        <f>+SUM(E45:E45)</f>
        <v>110084362127</v>
      </c>
      <c r="F44" s="107">
        <f t="shared" ref="F44:H44" si="10">+SUM(F45:F45)</f>
        <v>60316242357</v>
      </c>
      <c r="G44" s="107">
        <f t="shared" si="10"/>
        <v>170400604484</v>
      </c>
      <c r="H44" s="107">
        <f t="shared" si="10"/>
        <v>587549590</v>
      </c>
      <c r="I44" s="61"/>
      <c r="J44" s="16">
        <v>1</v>
      </c>
      <c r="K44" s="16">
        <v>2</v>
      </c>
      <c r="L44" s="16">
        <v>2</v>
      </c>
      <c r="M44" s="16"/>
      <c r="N44" s="77" t="s">
        <v>336</v>
      </c>
    </row>
    <row r="45" spans="1:14" ht="31.5" customHeight="1" x14ac:dyDescent="0.2">
      <c r="A45" s="26" t="s">
        <v>391</v>
      </c>
      <c r="B45" s="29" t="s">
        <v>295</v>
      </c>
      <c r="C45" s="207">
        <v>170988154074</v>
      </c>
      <c r="D45" s="132">
        <v>170988154074</v>
      </c>
      <c r="E45" s="133">
        <v>110084362127</v>
      </c>
      <c r="F45" s="134">
        <v>60316242357</v>
      </c>
      <c r="G45" s="135">
        <f>E45+F45</f>
        <v>170400604484</v>
      </c>
      <c r="H45" s="135">
        <f>D45-G45</f>
        <v>587549590</v>
      </c>
      <c r="I45" s="22" t="s">
        <v>8</v>
      </c>
      <c r="J45" s="7">
        <v>1</v>
      </c>
      <c r="K45" s="7">
        <v>2</v>
      </c>
      <c r="L45" s="7">
        <v>2</v>
      </c>
      <c r="M45" s="7">
        <v>1</v>
      </c>
      <c r="N45" s="1" t="s">
        <v>45</v>
      </c>
    </row>
    <row r="46" spans="1:14" ht="27.75" customHeight="1" x14ac:dyDescent="0.2">
      <c r="A46" s="337" t="s">
        <v>46</v>
      </c>
      <c r="B46" s="365"/>
      <c r="C46" s="107">
        <f t="shared" ref="C46:H46" si="11">+SUM(C47:C48)</f>
        <v>2768423887</v>
      </c>
      <c r="D46" s="108">
        <f t="shared" si="11"/>
        <v>2768423887</v>
      </c>
      <c r="E46" s="108">
        <f t="shared" si="11"/>
        <v>2768423887</v>
      </c>
      <c r="F46" s="108">
        <f t="shared" si="11"/>
        <v>0</v>
      </c>
      <c r="G46" s="108">
        <f t="shared" si="11"/>
        <v>2768423887</v>
      </c>
      <c r="H46" s="108">
        <f t="shared" si="11"/>
        <v>0</v>
      </c>
      <c r="I46" s="61"/>
      <c r="J46" s="16">
        <v>1</v>
      </c>
      <c r="K46" s="16">
        <v>2</v>
      </c>
      <c r="L46" s="16">
        <v>3</v>
      </c>
      <c r="M46" s="16"/>
      <c r="N46" s="77" t="s">
        <v>336</v>
      </c>
    </row>
    <row r="47" spans="1:14" ht="42" customHeight="1" x14ac:dyDescent="0.2">
      <c r="A47" s="26" t="s">
        <v>392</v>
      </c>
      <c r="B47" s="29" t="s">
        <v>299</v>
      </c>
      <c r="C47" s="136">
        <v>2201167504</v>
      </c>
      <c r="D47" s="136">
        <v>2201167504</v>
      </c>
      <c r="E47" s="130">
        <v>2201167504</v>
      </c>
      <c r="F47" s="134">
        <v>0</v>
      </c>
      <c r="G47" s="135">
        <f>E47+F47</f>
        <v>2201167504</v>
      </c>
      <c r="H47" s="135">
        <f>D47-G47</f>
        <v>0</v>
      </c>
      <c r="I47" s="22" t="s">
        <v>8</v>
      </c>
      <c r="J47" s="7">
        <v>1</v>
      </c>
      <c r="K47" s="7">
        <v>2</v>
      </c>
      <c r="L47" s="7">
        <v>3</v>
      </c>
      <c r="M47" s="7">
        <v>1</v>
      </c>
      <c r="N47" s="1" t="s">
        <v>238</v>
      </c>
    </row>
    <row r="48" spans="1:14" ht="32.25" customHeight="1" x14ac:dyDescent="0.2">
      <c r="A48" s="26" t="s">
        <v>393</v>
      </c>
      <c r="B48" s="30" t="s">
        <v>300</v>
      </c>
      <c r="C48" s="136">
        <v>567256383</v>
      </c>
      <c r="D48" s="136">
        <v>567256383</v>
      </c>
      <c r="E48" s="130">
        <v>567256383</v>
      </c>
      <c r="F48" s="131">
        <v>0</v>
      </c>
      <c r="G48" s="135">
        <f>E48+F48</f>
        <v>567256383</v>
      </c>
      <c r="H48" s="135">
        <f>D48-G48</f>
        <v>0</v>
      </c>
      <c r="I48" s="22" t="s">
        <v>8</v>
      </c>
      <c r="J48" s="7">
        <v>1</v>
      </c>
      <c r="K48" s="7">
        <v>2</v>
      </c>
      <c r="L48" s="7">
        <v>3</v>
      </c>
      <c r="M48" s="7">
        <v>2</v>
      </c>
      <c r="N48" s="1" t="s">
        <v>47</v>
      </c>
    </row>
    <row r="49" spans="1:14" ht="18.75" customHeight="1" x14ac:dyDescent="0.2">
      <c r="A49" s="337" t="s">
        <v>48</v>
      </c>
      <c r="B49" s="365"/>
      <c r="C49" s="107">
        <f>+SUM(C50:C50)</f>
        <v>716724270</v>
      </c>
      <c r="D49" s="108">
        <f>+SUM(D50:D50)</f>
        <v>716724270</v>
      </c>
      <c r="E49" s="108">
        <f>+SUM(E50:E50)</f>
        <v>716724270</v>
      </c>
      <c r="F49" s="108">
        <f t="shared" ref="F49:H49" si="12">+SUM(F50:F50)</f>
        <v>0</v>
      </c>
      <c r="G49" s="108">
        <f t="shared" si="12"/>
        <v>716724270</v>
      </c>
      <c r="H49" s="108">
        <f t="shared" si="12"/>
        <v>0</v>
      </c>
      <c r="I49" s="61"/>
      <c r="J49" s="16">
        <v>1</v>
      </c>
      <c r="K49" s="16">
        <v>2</v>
      </c>
      <c r="L49" s="16">
        <v>4</v>
      </c>
      <c r="M49" s="16"/>
      <c r="N49" s="77" t="s">
        <v>336</v>
      </c>
    </row>
    <row r="50" spans="1:14" ht="33" customHeight="1" x14ac:dyDescent="0.2">
      <c r="A50" s="26" t="s">
        <v>394</v>
      </c>
      <c r="B50" s="24" t="s">
        <v>301</v>
      </c>
      <c r="C50" s="137">
        <v>716724270</v>
      </c>
      <c r="D50" s="137">
        <v>716724270</v>
      </c>
      <c r="E50" s="138">
        <v>716724270</v>
      </c>
      <c r="F50" s="134">
        <v>0</v>
      </c>
      <c r="G50" s="135">
        <f>E50+F50</f>
        <v>716724270</v>
      </c>
      <c r="H50" s="135">
        <f>D50-G50</f>
        <v>0</v>
      </c>
      <c r="I50" s="22" t="s">
        <v>8</v>
      </c>
      <c r="J50" s="7">
        <v>1</v>
      </c>
      <c r="K50" s="7">
        <v>2</v>
      </c>
      <c r="L50" s="7">
        <v>4</v>
      </c>
      <c r="M50" s="7">
        <v>1</v>
      </c>
      <c r="N50" s="1" t="s">
        <v>49</v>
      </c>
    </row>
    <row r="51" spans="1:14" ht="25.5" customHeight="1" x14ac:dyDescent="0.2">
      <c r="A51" s="339" t="s">
        <v>50</v>
      </c>
      <c r="B51" s="340"/>
      <c r="C51" s="127">
        <f>C52</f>
        <v>17160106848</v>
      </c>
      <c r="D51" s="127">
        <f>D52</f>
        <v>17160106848</v>
      </c>
      <c r="E51" s="127">
        <f t="shared" ref="E51:H51" si="13">E52+E60+E62</f>
        <v>2462496501</v>
      </c>
      <c r="F51" s="127">
        <f t="shared" si="13"/>
        <v>2219516471</v>
      </c>
      <c r="G51" s="127">
        <f t="shared" si="13"/>
        <v>4682012972</v>
      </c>
      <c r="H51" s="127">
        <f t="shared" si="13"/>
        <v>12478093876</v>
      </c>
      <c r="I51" s="60"/>
      <c r="J51" s="14">
        <v>1</v>
      </c>
      <c r="K51" s="14">
        <v>3</v>
      </c>
      <c r="L51" s="14"/>
      <c r="M51" s="14"/>
      <c r="N51" s="34" t="s">
        <v>50</v>
      </c>
    </row>
    <row r="52" spans="1:14" ht="24" customHeight="1" x14ac:dyDescent="0.2">
      <c r="A52" s="44"/>
      <c r="B52" s="78" t="s">
        <v>51</v>
      </c>
      <c r="C52" s="121">
        <f>C53+C64</f>
        <v>17160106848</v>
      </c>
      <c r="D52" s="121">
        <f t="shared" ref="D52:H52" si="14">D53+D64</f>
        <v>17160106848</v>
      </c>
      <c r="E52" s="121">
        <f t="shared" si="14"/>
        <v>2462496501</v>
      </c>
      <c r="F52" s="121">
        <f t="shared" si="14"/>
        <v>2219516471</v>
      </c>
      <c r="G52" s="121">
        <f t="shared" si="14"/>
        <v>4682012972</v>
      </c>
      <c r="H52" s="121">
        <f t="shared" si="14"/>
        <v>12478093876</v>
      </c>
      <c r="I52" s="61"/>
      <c r="J52" s="16">
        <v>1</v>
      </c>
      <c r="K52" s="16">
        <v>3</v>
      </c>
      <c r="L52" s="16">
        <v>1</v>
      </c>
      <c r="M52" s="16"/>
      <c r="N52" s="77" t="s">
        <v>336</v>
      </c>
    </row>
    <row r="53" spans="1:14" ht="26.25" customHeight="1" x14ac:dyDescent="0.2">
      <c r="A53" s="309" t="s">
        <v>395</v>
      </c>
      <c r="B53" s="366" t="s">
        <v>340</v>
      </c>
      <c r="C53" s="288">
        <v>5032012972</v>
      </c>
      <c r="D53" s="288">
        <v>5032012972</v>
      </c>
      <c r="E53" s="312">
        <v>2112496501</v>
      </c>
      <c r="F53" s="315">
        <v>2219516471</v>
      </c>
      <c r="G53" s="266">
        <f>E53+F53</f>
        <v>4332012972</v>
      </c>
      <c r="H53" s="266">
        <f>D53-G53</f>
        <v>700000000</v>
      </c>
      <c r="I53" s="268" t="s">
        <v>367</v>
      </c>
      <c r="J53" s="7">
        <v>1</v>
      </c>
      <c r="K53" s="7">
        <v>3</v>
      </c>
      <c r="L53" s="7">
        <v>1</v>
      </c>
      <c r="M53" s="7">
        <v>1</v>
      </c>
      <c r="N53" s="1" t="s">
        <v>239</v>
      </c>
    </row>
    <row r="54" spans="1:14" ht="21" customHeight="1" x14ac:dyDescent="0.2">
      <c r="A54" s="310"/>
      <c r="B54" s="366"/>
      <c r="C54" s="288"/>
      <c r="D54" s="288"/>
      <c r="E54" s="313"/>
      <c r="F54" s="316"/>
      <c r="G54" s="270"/>
      <c r="H54" s="270"/>
      <c r="I54" s="284"/>
      <c r="J54" s="7">
        <v>1</v>
      </c>
      <c r="K54" s="7">
        <v>3</v>
      </c>
      <c r="L54" s="7">
        <v>1</v>
      </c>
      <c r="M54" s="7">
        <v>2</v>
      </c>
      <c r="N54" s="1" t="s">
        <v>52</v>
      </c>
    </row>
    <row r="55" spans="1:14" ht="19.5" customHeight="1" x14ac:dyDescent="0.2">
      <c r="A55" s="310"/>
      <c r="B55" s="366"/>
      <c r="C55" s="288"/>
      <c r="D55" s="288"/>
      <c r="E55" s="313"/>
      <c r="F55" s="316"/>
      <c r="G55" s="270"/>
      <c r="H55" s="270"/>
      <c r="I55" s="284"/>
      <c r="J55" s="7">
        <v>1</v>
      </c>
      <c r="K55" s="7">
        <v>3</v>
      </c>
      <c r="L55" s="7">
        <v>1</v>
      </c>
      <c r="M55" s="7">
        <v>3</v>
      </c>
      <c r="N55" s="1" t="s">
        <v>240</v>
      </c>
    </row>
    <row r="56" spans="1:14" ht="18.75" customHeight="1" x14ac:dyDescent="0.2">
      <c r="A56" s="310"/>
      <c r="B56" s="366"/>
      <c r="C56" s="288"/>
      <c r="D56" s="288"/>
      <c r="E56" s="313"/>
      <c r="F56" s="316"/>
      <c r="G56" s="270"/>
      <c r="H56" s="270"/>
      <c r="I56" s="284"/>
      <c r="J56" s="7">
        <v>1</v>
      </c>
      <c r="K56" s="7">
        <v>3</v>
      </c>
      <c r="L56" s="7">
        <v>1</v>
      </c>
      <c r="M56" s="7">
        <v>4</v>
      </c>
      <c r="N56" s="1" t="s">
        <v>53</v>
      </c>
    </row>
    <row r="57" spans="1:14" ht="18" customHeight="1" x14ac:dyDescent="0.2">
      <c r="A57" s="310"/>
      <c r="B57" s="366"/>
      <c r="C57" s="288"/>
      <c r="D57" s="288"/>
      <c r="E57" s="313"/>
      <c r="F57" s="316"/>
      <c r="G57" s="270"/>
      <c r="H57" s="270"/>
      <c r="I57" s="284"/>
      <c r="J57" s="7">
        <v>1</v>
      </c>
      <c r="K57" s="7">
        <v>3</v>
      </c>
      <c r="L57" s="7">
        <v>1</v>
      </c>
      <c r="M57" s="7">
        <v>5</v>
      </c>
      <c r="N57" s="1" t="s">
        <v>54</v>
      </c>
    </row>
    <row r="58" spans="1:14" ht="18" customHeight="1" x14ac:dyDescent="0.2">
      <c r="A58" s="310"/>
      <c r="B58" s="366"/>
      <c r="C58" s="288"/>
      <c r="D58" s="288"/>
      <c r="E58" s="313"/>
      <c r="F58" s="316"/>
      <c r="G58" s="270"/>
      <c r="H58" s="270"/>
      <c r="I58" s="284"/>
      <c r="J58" s="7">
        <v>1</v>
      </c>
      <c r="K58" s="7">
        <v>3</v>
      </c>
      <c r="L58" s="7">
        <v>1</v>
      </c>
      <c r="M58" s="7">
        <v>6</v>
      </c>
      <c r="N58" s="1" t="s">
        <v>55</v>
      </c>
    </row>
    <row r="59" spans="1:14" ht="29.25" customHeight="1" x14ac:dyDescent="0.2">
      <c r="A59" s="310"/>
      <c r="B59" s="366"/>
      <c r="C59" s="288"/>
      <c r="D59" s="288"/>
      <c r="E59" s="313"/>
      <c r="F59" s="316"/>
      <c r="G59" s="270"/>
      <c r="H59" s="270"/>
      <c r="I59" s="284"/>
      <c r="J59" s="7">
        <v>1</v>
      </c>
      <c r="K59" s="7">
        <v>3</v>
      </c>
      <c r="L59" s="7">
        <v>1</v>
      </c>
      <c r="M59" s="7">
        <v>7</v>
      </c>
      <c r="N59" s="1" t="s">
        <v>56</v>
      </c>
    </row>
    <row r="60" spans="1:14" ht="25.5" customHeight="1" x14ac:dyDescent="0.2">
      <c r="A60" s="310"/>
      <c r="B60" s="86" t="s">
        <v>57</v>
      </c>
      <c r="C60" s="288"/>
      <c r="D60" s="288"/>
      <c r="E60" s="313"/>
      <c r="F60" s="316"/>
      <c r="G60" s="270"/>
      <c r="H60" s="270"/>
      <c r="I60" s="284"/>
      <c r="J60" s="16">
        <v>1</v>
      </c>
      <c r="K60" s="16">
        <v>3</v>
      </c>
      <c r="L60" s="16">
        <v>2</v>
      </c>
      <c r="M60" s="16"/>
      <c r="N60" s="77" t="s">
        <v>336</v>
      </c>
    </row>
    <row r="61" spans="1:14" ht="41.25" customHeight="1" x14ac:dyDescent="0.2">
      <c r="A61" s="310"/>
      <c r="B61" s="29" t="s">
        <v>340</v>
      </c>
      <c r="C61" s="288"/>
      <c r="D61" s="288"/>
      <c r="E61" s="313"/>
      <c r="F61" s="316"/>
      <c r="G61" s="270"/>
      <c r="H61" s="270"/>
      <c r="I61" s="284"/>
      <c r="J61" s="7">
        <v>1</v>
      </c>
      <c r="K61" s="7">
        <v>3</v>
      </c>
      <c r="L61" s="7">
        <v>2</v>
      </c>
      <c r="M61" s="7">
        <v>1</v>
      </c>
      <c r="N61" s="1" t="s">
        <v>58</v>
      </c>
    </row>
    <row r="62" spans="1:14" ht="23.25" customHeight="1" x14ac:dyDescent="0.2">
      <c r="A62" s="310"/>
      <c r="B62" s="86" t="s">
        <v>59</v>
      </c>
      <c r="C62" s="288"/>
      <c r="D62" s="288"/>
      <c r="E62" s="313"/>
      <c r="F62" s="316"/>
      <c r="G62" s="270"/>
      <c r="H62" s="270"/>
      <c r="I62" s="284"/>
      <c r="J62" s="16">
        <v>1</v>
      </c>
      <c r="K62" s="16">
        <v>3</v>
      </c>
      <c r="L62" s="16">
        <v>3</v>
      </c>
      <c r="M62" s="16"/>
      <c r="N62" s="77" t="s">
        <v>336</v>
      </c>
    </row>
    <row r="63" spans="1:14" ht="42" customHeight="1" x14ac:dyDescent="0.2">
      <c r="A63" s="311"/>
      <c r="B63" s="29" t="s">
        <v>340</v>
      </c>
      <c r="C63" s="288"/>
      <c r="D63" s="288"/>
      <c r="E63" s="314"/>
      <c r="F63" s="317"/>
      <c r="G63" s="267"/>
      <c r="H63" s="267"/>
      <c r="I63" s="269"/>
      <c r="J63" s="6">
        <v>1</v>
      </c>
      <c r="K63" s="6">
        <v>3</v>
      </c>
      <c r="L63" s="6">
        <v>3</v>
      </c>
      <c r="M63" s="6">
        <v>1</v>
      </c>
      <c r="N63" s="1" t="s">
        <v>60</v>
      </c>
    </row>
    <row r="64" spans="1:14" ht="42" customHeight="1" x14ac:dyDescent="0.2">
      <c r="A64" s="6" t="s">
        <v>485</v>
      </c>
      <c r="B64" s="256" t="s">
        <v>505</v>
      </c>
      <c r="C64" s="136">
        <v>12128093876</v>
      </c>
      <c r="D64" s="136">
        <v>12128093876</v>
      </c>
      <c r="E64" s="239">
        <v>350000000</v>
      </c>
      <c r="F64" s="240">
        <v>0</v>
      </c>
      <c r="G64" s="241">
        <f>E64+F64</f>
        <v>350000000</v>
      </c>
      <c r="H64" s="241">
        <f>D64-G64</f>
        <v>11778093876</v>
      </c>
      <c r="I64" s="234" t="s">
        <v>367</v>
      </c>
      <c r="J64" s="7">
        <v>1</v>
      </c>
      <c r="K64" s="7">
        <v>3</v>
      </c>
      <c r="L64" s="7">
        <v>1</v>
      </c>
      <c r="M64" s="7">
        <v>7</v>
      </c>
      <c r="N64" s="1" t="s">
        <v>56</v>
      </c>
    </row>
    <row r="65" spans="1:14" ht="12.75" customHeight="1" x14ac:dyDescent="0.2">
      <c r="A65" s="339" t="s">
        <v>61</v>
      </c>
      <c r="B65" s="373"/>
      <c r="C65" s="106">
        <f>C66</f>
        <v>8668056816</v>
      </c>
      <c r="D65" s="106">
        <f>D66</f>
        <v>8668056816</v>
      </c>
      <c r="E65" s="127">
        <f>E66+E68+E70+E72</f>
        <v>5592137961</v>
      </c>
      <c r="F65" s="127">
        <f t="shared" ref="F65" si="15">F66+F68+F70+F72</f>
        <v>1096535989</v>
      </c>
      <c r="G65" s="139">
        <f>G66</f>
        <v>6688673950</v>
      </c>
      <c r="H65" s="139">
        <f>H66</f>
        <v>1979382866</v>
      </c>
      <c r="I65" s="60"/>
      <c r="J65" s="14">
        <v>1</v>
      </c>
      <c r="K65" s="14">
        <v>4</v>
      </c>
      <c r="L65" s="14"/>
      <c r="M65" s="14"/>
      <c r="N65" s="34" t="s">
        <v>61</v>
      </c>
    </row>
    <row r="66" spans="1:14" ht="23.25" customHeight="1" x14ac:dyDescent="0.2">
      <c r="A66" s="309" t="s">
        <v>396</v>
      </c>
      <c r="B66" s="78" t="s">
        <v>62</v>
      </c>
      <c r="C66" s="128">
        <f>C67+C74</f>
        <v>8668056816</v>
      </c>
      <c r="D66" s="128">
        <f t="shared" ref="D66:H66" si="16">D67+D74</f>
        <v>8668056816</v>
      </c>
      <c r="E66" s="128">
        <f t="shared" si="16"/>
        <v>5592137961</v>
      </c>
      <c r="F66" s="128">
        <f t="shared" si="16"/>
        <v>1096535989</v>
      </c>
      <c r="G66" s="128">
        <f t="shared" si="16"/>
        <v>6688673950</v>
      </c>
      <c r="H66" s="128">
        <f t="shared" si="16"/>
        <v>1979382866</v>
      </c>
      <c r="I66" s="61"/>
      <c r="J66" s="16">
        <v>1</v>
      </c>
      <c r="K66" s="16">
        <v>4</v>
      </c>
      <c r="L66" s="16">
        <v>1</v>
      </c>
      <c r="M66" s="16"/>
      <c r="N66" s="77" t="s">
        <v>336</v>
      </c>
    </row>
    <row r="67" spans="1:14" ht="30.75" customHeight="1" x14ac:dyDescent="0.2">
      <c r="A67" s="310"/>
      <c r="B67" s="202" t="s">
        <v>341</v>
      </c>
      <c r="C67" s="318">
        <v>6190564056</v>
      </c>
      <c r="D67" s="318">
        <v>6190564056</v>
      </c>
      <c r="E67" s="303">
        <v>4341753586</v>
      </c>
      <c r="F67" s="279">
        <v>1096535989</v>
      </c>
      <c r="G67" s="266">
        <f>E67+F67</f>
        <v>5438289575</v>
      </c>
      <c r="H67" s="266">
        <f>D67-G67</f>
        <v>752274481</v>
      </c>
      <c r="I67" s="268" t="s">
        <v>366</v>
      </c>
      <c r="J67" s="6">
        <v>1</v>
      </c>
      <c r="K67" s="6">
        <v>4</v>
      </c>
      <c r="L67" s="6">
        <v>1</v>
      </c>
      <c r="M67" s="6">
        <v>1</v>
      </c>
      <c r="N67" s="18" t="s">
        <v>63</v>
      </c>
    </row>
    <row r="68" spans="1:14" ht="24" customHeight="1" x14ac:dyDescent="0.2">
      <c r="A68" s="310"/>
      <c r="B68" s="78" t="s">
        <v>64</v>
      </c>
      <c r="C68" s="318"/>
      <c r="D68" s="318"/>
      <c r="E68" s="304"/>
      <c r="F68" s="280"/>
      <c r="G68" s="270"/>
      <c r="H68" s="270"/>
      <c r="I68" s="284"/>
      <c r="J68" s="16">
        <v>1</v>
      </c>
      <c r="K68" s="16">
        <v>4</v>
      </c>
      <c r="L68" s="16">
        <v>2</v>
      </c>
      <c r="M68" s="16"/>
      <c r="N68" s="77" t="s">
        <v>336</v>
      </c>
    </row>
    <row r="69" spans="1:14" ht="25.5" customHeight="1" x14ac:dyDescent="0.2">
      <c r="A69" s="310"/>
      <c r="B69" s="203" t="s">
        <v>341</v>
      </c>
      <c r="C69" s="318"/>
      <c r="D69" s="318"/>
      <c r="E69" s="304"/>
      <c r="F69" s="280"/>
      <c r="G69" s="270"/>
      <c r="H69" s="270"/>
      <c r="I69" s="284"/>
      <c r="J69" s="7">
        <v>1</v>
      </c>
      <c r="K69" s="7">
        <v>4</v>
      </c>
      <c r="L69" s="7">
        <v>2</v>
      </c>
      <c r="M69" s="7">
        <v>1</v>
      </c>
      <c r="N69" s="1" t="s">
        <v>65</v>
      </c>
    </row>
    <row r="70" spans="1:14" ht="27" customHeight="1" x14ac:dyDescent="0.2">
      <c r="A70" s="310"/>
      <c r="B70" s="78" t="s">
        <v>66</v>
      </c>
      <c r="C70" s="318"/>
      <c r="D70" s="318"/>
      <c r="E70" s="304"/>
      <c r="F70" s="280"/>
      <c r="G70" s="270"/>
      <c r="H70" s="270"/>
      <c r="I70" s="284"/>
      <c r="J70" s="16">
        <v>1</v>
      </c>
      <c r="K70" s="16">
        <v>4</v>
      </c>
      <c r="L70" s="16">
        <v>3</v>
      </c>
      <c r="M70" s="16"/>
      <c r="N70" s="77" t="s">
        <v>336</v>
      </c>
    </row>
    <row r="71" spans="1:14" ht="28.5" customHeight="1" x14ac:dyDescent="0.2">
      <c r="A71" s="310"/>
      <c r="B71" s="204" t="s">
        <v>341</v>
      </c>
      <c r="C71" s="318"/>
      <c r="D71" s="318"/>
      <c r="E71" s="304"/>
      <c r="F71" s="280"/>
      <c r="G71" s="270"/>
      <c r="H71" s="270"/>
      <c r="I71" s="284"/>
      <c r="J71" s="7">
        <v>1</v>
      </c>
      <c r="K71" s="7">
        <v>4</v>
      </c>
      <c r="L71" s="7">
        <v>3</v>
      </c>
      <c r="M71" s="7">
        <v>1</v>
      </c>
      <c r="N71" s="1" t="s">
        <v>67</v>
      </c>
    </row>
    <row r="72" spans="1:14" ht="26.25" customHeight="1" x14ac:dyDescent="0.2">
      <c r="A72" s="310"/>
      <c r="B72" s="78" t="s">
        <v>68</v>
      </c>
      <c r="C72" s="318"/>
      <c r="D72" s="318"/>
      <c r="E72" s="304"/>
      <c r="F72" s="280"/>
      <c r="G72" s="270"/>
      <c r="H72" s="270"/>
      <c r="I72" s="284"/>
      <c r="J72" s="16">
        <v>1</v>
      </c>
      <c r="K72" s="16">
        <v>4</v>
      </c>
      <c r="L72" s="16">
        <v>4</v>
      </c>
      <c r="M72" s="16"/>
      <c r="N72" s="77" t="s">
        <v>336</v>
      </c>
    </row>
    <row r="73" spans="1:14" ht="33.75" customHeight="1" x14ac:dyDescent="0.2">
      <c r="A73" s="311"/>
      <c r="B73" s="84" t="s">
        <v>341</v>
      </c>
      <c r="C73" s="318"/>
      <c r="D73" s="318"/>
      <c r="E73" s="305"/>
      <c r="F73" s="281"/>
      <c r="G73" s="267"/>
      <c r="H73" s="267"/>
      <c r="I73" s="269"/>
      <c r="J73" s="7">
        <v>1</v>
      </c>
      <c r="K73" s="7">
        <v>4</v>
      </c>
      <c r="L73" s="7">
        <v>4</v>
      </c>
      <c r="M73" s="7">
        <v>1</v>
      </c>
      <c r="N73" s="1" t="s">
        <v>69</v>
      </c>
    </row>
    <row r="74" spans="1:14" ht="27" customHeight="1" x14ac:dyDescent="0.2">
      <c r="A74" s="381" t="s">
        <v>506</v>
      </c>
      <c r="B74" s="78" t="s">
        <v>66</v>
      </c>
      <c r="C74" s="318">
        <v>2477492760</v>
      </c>
      <c r="D74" s="285">
        <v>2477492760</v>
      </c>
      <c r="E74" s="285">
        <v>1250384375</v>
      </c>
      <c r="F74" s="285">
        <v>0</v>
      </c>
      <c r="G74" s="285">
        <f>E74+F74</f>
        <v>1250384375</v>
      </c>
      <c r="H74" s="285">
        <f>D74-G74</f>
        <v>1227108385</v>
      </c>
      <c r="I74" s="285" t="s">
        <v>366</v>
      </c>
      <c r="J74" s="16">
        <v>1</v>
      </c>
      <c r="K74" s="16">
        <v>4</v>
      </c>
      <c r="L74" s="16">
        <v>3</v>
      </c>
      <c r="M74" s="16"/>
      <c r="N74" s="77" t="s">
        <v>336</v>
      </c>
    </row>
    <row r="75" spans="1:14" ht="28.5" customHeight="1" x14ac:dyDescent="0.2">
      <c r="A75" s="382"/>
      <c r="B75" s="204" t="s">
        <v>507</v>
      </c>
      <c r="C75" s="318"/>
      <c r="D75" s="286"/>
      <c r="E75" s="286"/>
      <c r="F75" s="286"/>
      <c r="G75" s="286"/>
      <c r="H75" s="286"/>
      <c r="I75" s="286"/>
      <c r="J75" s="7">
        <v>1</v>
      </c>
      <c r="K75" s="7">
        <v>4</v>
      </c>
      <c r="L75" s="7">
        <v>3</v>
      </c>
      <c r="M75" s="7">
        <v>1</v>
      </c>
      <c r="N75" s="1" t="s">
        <v>67</v>
      </c>
    </row>
    <row r="76" spans="1:14" ht="26.25" customHeight="1" x14ac:dyDescent="0.2">
      <c r="A76" s="382"/>
      <c r="B76" s="78" t="s">
        <v>68</v>
      </c>
      <c r="C76" s="318"/>
      <c r="D76" s="286"/>
      <c r="E76" s="286"/>
      <c r="F76" s="286"/>
      <c r="G76" s="286"/>
      <c r="H76" s="286"/>
      <c r="I76" s="286"/>
      <c r="J76" s="16">
        <v>1</v>
      </c>
      <c r="K76" s="16">
        <v>4</v>
      </c>
      <c r="L76" s="16">
        <v>4</v>
      </c>
      <c r="M76" s="16"/>
      <c r="N76" s="77" t="s">
        <v>336</v>
      </c>
    </row>
    <row r="77" spans="1:14" ht="33.75" customHeight="1" x14ac:dyDescent="0.2">
      <c r="A77" s="383"/>
      <c r="B77" s="204" t="s">
        <v>507</v>
      </c>
      <c r="C77" s="318"/>
      <c r="D77" s="287"/>
      <c r="E77" s="287"/>
      <c r="F77" s="287"/>
      <c r="G77" s="287"/>
      <c r="H77" s="287"/>
      <c r="I77" s="287"/>
      <c r="J77" s="7">
        <v>1</v>
      </c>
      <c r="K77" s="7">
        <v>4</v>
      </c>
      <c r="L77" s="7">
        <v>4</v>
      </c>
      <c r="M77" s="7">
        <v>1</v>
      </c>
      <c r="N77" s="1" t="s">
        <v>69</v>
      </c>
    </row>
    <row r="78" spans="1:14" ht="12.75" customHeight="1" x14ac:dyDescent="0.2">
      <c r="A78" s="339" t="s">
        <v>70</v>
      </c>
      <c r="B78" s="373"/>
      <c r="C78" s="106">
        <f t="shared" ref="C78:H78" si="17">C79+C82+C84+C86+C88+C93+C95+C97</f>
        <v>9689833717</v>
      </c>
      <c r="D78" s="106">
        <f t="shared" si="17"/>
        <v>9660664569</v>
      </c>
      <c r="E78" s="106">
        <f t="shared" si="17"/>
        <v>8533437069</v>
      </c>
      <c r="F78" s="106">
        <f t="shared" si="17"/>
        <v>1126477500</v>
      </c>
      <c r="G78" s="106">
        <f t="shared" si="17"/>
        <v>9659914569</v>
      </c>
      <c r="H78" s="106">
        <f t="shared" si="17"/>
        <v>750000</v>
      </c>
      <c r="I78" s="55"/>
      <c r="J78" s="14">
        <v>1</v>
      </c>
      <c r="K78" s="14">
        <v>5</v>
      </c>
      <c r="L78" s="14"/>
      <c r="M78" s="14"/>
      <c r="N78" s="34" t="s">
        <v>70</v>
      </c>
    </row>
    <row r="79" spans="1:14" ht="28.5" customHeight="1" x14ac:dyDescent="0.2">
      <c r="A79" s="337" t="s">
        <v>241</v>
      </c>
      <c r="B79" s="338"/>
      <c r="C79" s="123">
        <f>C80+C81</f>
        <v>794676802</v>
      </c>
      <c r="D79" s="128">
        <f>D80+D81</f>
        <v>794676802</v>
      </c>
      <c r="E79" s="122">
        <f>+SUM(E80:E81)</f>
        <v>794676802</v>
      </c>
      <c r="F79" s="122">
        <f>+SUM(F80:F81)</f>
        <v>0</v>
      </c>
      <c r="G79" s="122">
        <f>G80+G81</f>
        <v>794676802</v>
      </c>
      <c r="H79" s="122">
        <f>H80+H81</f>
        <v>0</v>
      </c>
      <c r="I79" s="63"/>
      <c r="J79" s="16">
        <v>1</v>
      </c>
      <c r="K79" s="16">
        <v>5</v>
      </c>
      <c r="L79" s="16">
        <v>1</v>
      </c>
      <c r="M79" s="16"/>
      <c r="N79" s="77" t="s">
        <v>336</v>
      </c>
    </row>
    <row r="80" spans="1:14" ht="44.25" customHeight="1" x14ac:dyDescent="0.2">
      <c r="A80" s="37" t="s">
        <v>397</v>
      </c>
      <c r="B80" s="24" t="s">
        <v>274</v>
      </c>
      <c r="C80" s="201">
        <v>794676802</v>
      </c>
      <c r="D80" s="140">
        <v>794676802</v>
      </c>
      <c r="E80" s="143">
        <v>794676802</v>
      </c>
      <c r="F80" s="146">
        <v>0</v>
      </c>
      <c r="G80" s="126">
        <f>E80+F80</f>
        <v>794676802</v>
      </c>
      <c r="H80" s="126">
        <f>D80-G80</f>
        <v>0</v>
      </c>
      <c r="I80" s="22" t="s">
        <v>11</v>
      </c>
      <c r="J80" s="7">
        <v>1</v>
      </c>
      <c r="K80" s="7">
        <v>5</v>
      </c>
      <c r="L80" s="7">
        <v>1</v>
      </c>
      <c r="M80" s="7">
        <v>1</v>
      </c>
      <c r="N80" s="3" t="s">
        <v>242</v>
      </c>
    </row>
    <row r="81" spans="1:14" ht="40.5" customHeight="1" x14ac:dyDescent="0.2">
      <c r="A81" s="26"/>
      <c r="B81" s="29"/>
      <c r="C81" s="207"/>
      <c r="D81" s="132">
        <v>0</v>
      </c>
      <c r="E81" s="143">
        <v>0</v>
      </c>
      <c r="F81" s="198">
        <v>0</v>
      </c>
      <c r="G81" s="126">
        <f>E81+F81</f>
        <v>0</v>
      </c>
      <c r="H81" s="126">
        <f>D81-G81</f>
        <v>0</v>
      </c>
      <c r="I81" s="22"/>
      <c r="J81" s="7">
        <v>1</v>
      </c>
      <c r="K81" s="7">
        <v>5</v>
      </c>
      <c r="L81" s="7">
        <v>1</v>
      </c>
      <c r="M81" s="7">
        <v>2</v>
      </c>
      <c r="N81" s="3" t="s">
        <v>71</v>
      </c>
    </row>
    <row r="82" spans="1:14" ht="17.25" customHeight="1" x14ac:dyDescent="0.2">
      <c r="A82" s="337" t="s">
        <v>243</v>
      </c>
      <c r="B82" s="338"/>
      <c r="C82" s="123">
        <f>C83</f>
        <v>210909000</v>
      </c>
      <c r="D82" s="123">
        <f>D83</f>
        <v>210909000</v>
      </c>
      <c r="E82" s="122">
        <f>+SUM(E83:E83)</f>
        <v>100909000</v>
      </c>
      <c r="F82" s="122">
        <f>+SUM(F83:F83)</f>
        <v>110000000</v>
      </c>
      <c r="G82" s="122">
        <f>G83</f>
        <v>210909000</v>
      </c>
      <c r="H82" s="122">
        <f>H83</f>
        <v>0</v>
      </c>
      <c r="I82" s="54"/>
      <c r="J82" s="16">
        <v>1</v>
      </c>
      <c r="K82" s="16">
        <v>5</v>
      </c>
      <c r="L82" s="16">
        <v>2</v>
      </c>
      <c r="M82" s="16"/>
      <c r="N82" s="77" t="s">
        <v>336</v>
      </c>
    </row>
    <row r="83" spans="1:14" ht="30" customHeight="1" x14ac:dyDescent="0.2">
      <c r="A83" s="26" t="s">
        <v>398</v>
      </c>
      <c r="B83" s="39" t="s">
        <v>275</v>
      </c>
      <c r="C83" s="147">
        <v>210909000</v>
      </c>
      <c r="D83" s="147">
        <v>210909000</v>
      </c>
      <c r="E83" s="143">
        <v>100909000</v>
      </c>
      <c r="F83" s="148">
        <v>110000000</v>
      </c>
      <c r="G83" s="135">
        <f>E83+F83</f>
        <v>210909000</v>
      </c>
      <c r="H83" s="135">
        <f>D83-G83</f>
        <v>0</v>
      </c>
      <c r="I83" s="22" t="s">
        <v>11</v>
      </c>
      <c r="J83" s="7"/>
      <c r="K83" s="7">
        <v>5</v>
      </c>
      <c r="L83" s="7">
        <v>2</v>
      </c>
      <c r="M83" s="7">
        <v>1</v>
      </c>
      <c r="N83" s="1" t="s">
        <v>72</v>
      </c>
    </row>
    <row r="84" spans="1:14" ht="18" customHeight="1" x14ac:dyDescent="0.2">
      <c r="A84" s="337" t="s">
        <v>73</v>
      </c>
      <c r="B84" s="338"/>
      <c r="C84" s="149">
        <f>C85</f>
        <v>200597377</v>
      </c>
      <c r="D84" s="149">
        <f>D85</f>
        <v>200597377</v>
      </c>
      <c r="E84" s="108">
        <f>+SUM(E85:E85)</f>
        <v>80776300</v>
      </c>
      <c r="F84" s="108">
        <f>+SUM(F85:F85)</f>
        <v>119821077</v>
      </c>
      <c r="G84" s="109">
        <f>G85</f>
        <v>200597377</v>
      </c>
      <c r="H84" s="109">
        <f>H85</f>
        <v>0</v>
      </c>
      <c r="I84" s="54"/>
      <c r="J84" s="16">
        <v>1</v>
      </c>
      <c r="K84" s="16">
        <v>5</v>
      </c>
      <c r="L84" s="16">
        <v>3</v>
      </c>
      <c r="M84" s="16"/>
      <c r="N84" s="77" t="s">
        <v>336</v>
      </c>
    </row>
    <row r="85" spans="1:14" ht="35.25" customHeight="1" x14ac:dyDescent="0.2">
      <c r="A85" s="40" t="s">
        <v>399</v>
      </c>
      <c r="B85" s="32" t="s">
        <v>276</v>
      </c>
      <c r="C85" s="150">
        <v>200597377</v>
      </c>
      <c r="D85" s="150">
        <v>200597377</v>
      </c>
      <c r="E85" s="151">
        <v>80776300</v>
      </c>
      <c r="F85" s="110">
        <v>119821077</v>
      </c>
      <c r="G85" s="110">
        <f>E85+F85</f>
        <v>200597377</v>
      </c>
      <c r="H85" s="110">
        <f>D85-G85</f>
        <v>0</v>
      </c>
      <c r="I85" s="22" t="s">
        <v>11</v>
      </c>
      <c r="J85" s="7">
        <v>1</v>
      </c>
      <c r="K85" s="7">
        <v>5</v>
      </c>
      <c r="L85" s="7">
        <v>3</v>
      </c>
      <c r="M85" s="7">
        <v>1</v>
      </c>
      <c r="N85" s="1" t="s">
        <v>244</v>
      </c>
    </row>
    <row r="86" spans="1:14" ht="33.75" customHeight="1" x14ac:dyDescent="0.2">
      <c r="A86" s="337" t="s">
        <v>74</v>
      </c>
      <c r="B86" s="338"/>
      <c r="C86" s="152">
        <f>C87</f>
        <v>123000000</v>
      </c>
      <c r="D86" s="128">
        <f>D87</f>
        <v>123000000</v>
      </c>
      <c r="E86" s="124">
        <f>+SUM(E87:E87)</f>
        <v>75800000</v>
      </c>
      <c r="F86" s="124">
        <f>+SUM(F87:F87)</f>
        <v>47200000</v>
      </c>
      <c r="G86" s="124">
        <f>G87</f>
        <v>123000000</v>
      </c>
      <c r="H86" s="124">
        <f>H87</f>
        <v>0</v>
      </c>
      <c r="I86" s="63"/>
      <c r="J86" s="16">
        <v>1</v>
      </c>
      <c r="K86" s="16">
        <v>5</v>
      </c>
      <c r="L86" s="16">
        <v>4</v>
      </c>
      <c r="M86" s="16"/>
      <c r="N86" s="77" t="s">
        <v>336</v>
      </c>
    </row>
    <row r="87" spans="1:14" ht="34.5" customHeight="1" x14ac:dyDescent="0.2">
      <c r="A87" s="26" t="s">
        <v>400</v>
      </c>
      <c r="B87" s="41" t="s">
        <v>277</v>
      </c>
      <c r="C87" s="153">
        <v>123000000</v>
      </c>
      <c r="D87" s="153">
        <v>123000000</v>
      </c>
      <c r="E87" s="154">
        <v>75800000</v>
      </c>
      <c r="F87" s="113">
        <v>47200000</v>
      </c>
      <c r="G87" s="110">
        <f>E87+F87</f>
        <v>123000000</v>
      </c>
      <c r="H87" s="110">
        <f>D87-G87</f>
        <v>0</v>
      </c>
      <c r="I87" s="22" t="s">
        <v>11</v>
      </c>
      <c r="J87" s="7">
        <v>1</v>
      </c>
      <c r="K87" s="7">
        <v>5</v>
      </c>
      <c r="L87" s="7">
        <v>4</v>
      </c>
      <c r="M87" s="7">
        <v>1</v>
      </c>
      <c r="N87" s="1" t="s">
        <v>75</v>
      </c>
    </row>
    <row r="88" spans="1:14" ht="21.75" customHeight="1" x14ac:dyDescent="0.2">
      <c r="A88" s="337" t="s">
        <v>76</v>
      </c>
      <c r="B88" s="338"/>
      <c r="C88" s="124">
        <f>+SUM(C89:C92)</f>
        <v>1849112464</v>
      </c>
      <c r="D88" s="124">
        <f>+SUM(D89:D92)</f>
        <v>1819943316</v>
      </c>
      <c r="E88" s="124">
        <f>+SUM(E89:E92)</f>
        <v>1124170550</v>
      </c>
      <c r="F88" s="124">
        <f t="shared" ref="F88:H88" si="18">+SUM(F89:F92)</f>
        <v>695022766</v>
      </c>
      <c r="G88" s="124">
        <f t="shared" si="18"/>
        <v>1819193316</v>
      </c>
      <c r="H88" s="124">
        <f t="shared" si="18"/>
        <v>750000</v>
      </c>
      <c r="I88" s="64"/>
      <c r="J88" s="16">
        <v>1</v>
      </c>
      <c r="K88" s="16">
        <v>5</v>
      </c>
      <c r="L88" s="16">
        <v>5</v>
      </c>
      <c r="M88" s="16"/>
      <c r="N88" s="77" t="s">
        <v>336</v>
      </c>
    </row>
    <row r="89" spans="1:14" ht="32.25" customHeight="1" x14ac:dyDescent="0.2">
      <c r="A89" s="42" t="s">
        <v>401</v>
      </c>
      <c r="B89" s="29" t="s">
        <v>278</v>
      </c>
      <c r="C89" s="207">
        <v>239750000</v>
      </c>
      <c r="D89" s="132">
        <v>239750000</v>
      </c>
      <c r="E89" s="154">
        <v>143950000</v>
      </c>
      <c r="F89" s="116">
        <v>95800000</v>
      </c>
      <c r="G89" s="110">
        <f>E89+F89</f>
        <v>239750000</v>
      </c>
      <c r="H89" s="110">
        <f>D89-G89</f>
        <v>0</v>
      </c>
      <c r="I89" s="22" t="s">
        <v>11</v>
      </c>
      <c r="J89" s="309">
        <v>1</v>
      </c>
      <c r="K89" s="309">
        <v>5</v>
      </c>
      <c r="L89" s="309">
        <v>5</v>
      </c>
      <c r="M89" s="309">
        <v>1</v>
      </c>
      <c r="N89" s="273" t="s">
        <v>77</v>
      </c>
    </row>
    <row r="90" spans="1:14" ht="38.25" x14ac:dyDescent="0.2">
      <c r="A90" s="26" t="s">
        <v>402</v>
      </c>
      <c r="B90" s="96" t="s">
        <v>374</v>
      </c>
      <c r="C90" s="199">
        <v>599972766</v>
      </c>
      <c r="D90" s="199">
        <v>599972766</v>
      </c>
      <c r="E90" s="155">
        <v>0</v>
      </c>
      <c r="F90" s="113">
        <v>599222766</v>
      </c>
      <c r="G90" s="110">
        <f t="shared" ref="G90:G92" si="19">E90+F90</f>
        <v>599222766</v>
      </c>
      <c r="H90" s="110">
        <f t="shared" ref="H90:H92" si="20">D90-G90</f>
        <v>750000</v>
      </c>
      <c r="I90" s="22" t="s">
        <v>11</v>
      </c>
      <c r="J90" s="310"/>
      <c r="K90" s="310"/>
      <c r="L90" s="310"/>
      <c r="M90" s="310"/>
      <c r="N90" s="274"/>
    </row>
    <row r="91" spans="1:14" ht="38.25" x14ac:dyDescent="0.2">
      <c r="A91" s="26" t="s">
        <v>403</v>
      </c>
      <c r="B91" s="96" t="s">
        <v>375</v>
      </c>
      <c r="C91" s="199">
        <v>980220550</v>
      </c>
      <c r="D91" s="199">
        <v>980220550</v>
      </c>
      <c r="E91" s="155">
        <v>980220550</v>
      </c>
      <c r="F91" s="113">
        <v>0</v>
      </c>
      <c r="G91" s="110">
        <f t="shared" si="19"/>
        <v>980220550</v>
      </c>
      <c r="H91" s="110">
        <f t="shared" si="20"/>
        <v>0</v>
      </c>
      <c r="I91" s="22" t="s">
        <v>11</v>
      </c>
      <c r="J91" s="310"/>
      <c r="K91" s="310"/>
      <c r="L91" s="310"/>
      <c r="M91" s="310"/>
      <c r="N91" s="274"/>
    </row>
    <row r="92" spans="1:14" ht="38.25" x14ac:dyDescent="0.2">
      <c r="A92" s="26" t="s">
        <v>404</v>
      </c>
      <c r="B92" s="96" t="s">
        <v>376</v>
      </c>
      <c r="C92" s="199">
        <v>29169148</v>
      </c>
      <c r="D92" s="199">
        <v>0</v>
      </c>
      <c r="E92" s="155">
        <v>0</v>
      </c>
      <c r="F92" s="113">
        <v>0</v>
      </c>
      <c r="G92" s="110">
        <f t="shared" si="19"/>
        <v>0</v>
      </c>
      <c r="H92" s="110">
        <f t="shared" si="20"/>
        <v>0</v>
      </c>
      <c r="I92" s="22" t="s">
        <v>11</v>
      </c>
      <c r="J92" s="311"/>
      <c r="K92" s="311"/>
      <c r="L92" s="311"/>
      <c r="M92" s="311"/>
      <c r="N92" s="275"/>
    </row>
    <row r="93" spans="1:14" ht="23.25" customHeight="1" x14ac:dyDescent="0.2">
      <c r="A93" s="337" t="s">
        <v>78</v>
      </c>
      <c r="B93" s="338"/>
      <c r="C93" s="128">
        <f>C94</f>
        <v>183430000</v>
      </c>
      <c r="D93" s="128">
        <f>D94</f>
        <v>183430000</v>
      </c>
      <c r="E93" s="128">
        <f t="shared" ref="E93:F93" si="21">E94</f>
        <v>83430000</v>
      </c>
      <c r="F93" s="128">
        <f t="shared" si="21"/>
        <v>100000000</v>
      </c>
      <c r="G93" s="128">
        <f t="shared" ref="G93" si="22">G94</f>
        <v>183430000</v>
      </c>
      <c r="H93" s="128">
        <f t="shared" ref="H93" si="23">H94</f>
        <v>0</v>
      </c>
      <c r="I93" s="64"/>
      <c r="J93" s="16">
        <v>1</v>
      </c>
      <c r="K93" s="16">
        <v>5</v>
      </c>
      <c r="L93" s="16">
        <v>6</v>
      </c>
      <c r="M93" s="16"/>
      <c r="N93" s="77" t="s">
        <v>336</v>
      </c>
    </row>
    <row r="94" spans="1:14" ht="27.75" customHeight="1" x14ac:dyDescent="0.2">
      <c r="A94" s="42" t="s">
        <v>405</v>
      </c>
      <c r="B94" s="82" t="s">
        <v>279</v>
      </c>
      <c r="C94" s="208">
        <v>183430000</v>
      </c>
      <c r="D94" s="141">
        <v>183430000</v>
      </c>
      <c r="E94" s="154">
        <v>83430000</v>
      </c>
      <c r="F94" s="116">
        <v>100000000</v>
      </c>
      <c r="G94" s="110">
        <f>E94+F94</f>
        <v>183430000</v>
      </c>
      <c r="H94" s="110">
        <f>D94-G94</f>
        <v>0</v>
      </c>
      <c r="I94" s="22" t="s">
        <v>11</v>
      </c>
      <c r="J94" s="6">
        <v>1</v>
      </c>
      <c r="K94" s="6">
        <v>5</v>
      </c>
      <c r="L94" s="6">
        <v>6</v>
      </c>
      <c r="M94" s="6">
        <v>1</v>
      </c>
      <c r="N94" s="1" t="s">
        <v>79</v>
      </c>
    </row>
    <row r="95" spans="1:14" ht="27.75" customHeight="1" x14ac:dyDescent="0.2">
      <c r="A95" s="337" t="s">
        <v>80</v>
      </c>
      <c r="B95" s="338"/>
      <c r="C95" s="128">
        <f>C96</f>
        <v>704309119</v>
      </c>
      <c r="D95" s="128">
        <f>D96</f>
        <v>704309119</v>
      </c>
      <c r="E95" s="128">
        <f t="shared" ref="E95:F95" si="24">E96</f>
        <v>704309119</v>
      </c>
      <c r="F95" s="128">
        <f t="shared" si="24"/>
        <v>0</v>
      </c>
      <c r="G95" s="128">
        <f t="shared" ref="G95" si="25">G96</f>
        <v>704309119</v>
      </c>
      <c r="H95" s="128">
        <f t="shared" ref="H95" si="26">H96</f>
        <v>0</v>
      </c>
      <c r="I95" s="64"/>
      <c r="J95" s="16">
        <v>1</v>
      </c>
      <c r="K95" s="16">
        <v>5</v>
      </c>
      <c r="L95" s="16">
        <v>7</v>
      </c>
      <c r="M95" s="16"/>
      <c r="N95" s="77" t="s">
        <v>336</v>
      </c>
    </row>
    <row r="96" spans="1:14" ht="42.75" customHeight="1" x14ac:dyDescent="0.2">
      <c r="A96" s="42" t="s">
        <v>406</v>
      </c>
      <c r="B96" s="43" t="s">
        <v>297</v>
      </c>
      <c r="C96" s="136">
        <v>704309119</v>
      </c>
      <c r="D96" s="136">
        <v>704309119</v>
      </c>
      <c r="E96" s="143">
        <v>704309119</v>
      </c>
      <c r="F96" s="113">
        <v>0</v>
      </c>
      <c r="G96" s="110">
        <f>E96+F96</f>
        <v>704309119</v>
      </c>
      <c r="H96" s="110">
        <f>D96-G96</f>
        <v>0</v>
      </c>
      <c r="I96" s="22" t="s">
        <v>8</v>
      </c>
      <c r="J96" s="6">
        <v>1</v>
      </c>
      <c r="K96" s="6">
        <v>5</v>
      </c>
      <c r="L96" s="6">
        <v>7</v>
      </c>
      <c r="M96" s="6">
        <v>1</v>
      </c>
      <c r="N96" s="1" t="s">
        <v>81</v>
      </c>
    </row>
    <row r="97" spans="1:14" ht="27.75" customHeight="1" x14ac:dyDescent="0.2">
      <c r="A97" s="337" t="s">
        <v>82</v>
      </c>
      <c r="B97" s="338"/>
      <c r="C97" s="124">
        <f>C99</f>
        <v>5623798955</v>
      </c>
      <c r="D97" s="124">
        <f t="shared" ref="D97:H97" si="27">D99</f>
        <v>5623798955</v>
      </c>
      <c r="E97" s="124">
        <f t="shared" si="27"/>
        <v>5569365298</v>
      </c>
      <c r="F97" s="124">
        <f t="shared" si="27"/>
        <v>54433657</v>
      </c>
      <c r="G97" s="124">
        <f t="shared" si="27"/>
        <v>5623798955</v>
      </c>
      <c r="H97" s="124">
        <f t="shared" si="27"/>
        <v>0</v>
      </c>
      <c r="I97" s="64"/>
      <c r="J97" s="16">
        <v>1</v>
      </c>
      <c r="K97" s="16">
        <v>5</v>
      </c>
      <c r="L97" s="16">
        <v>8</v>
      </c>
      <c r="M97" s="16"/>
      <c r="N97" s="77" t="s">
        <v>336</v>
      </c>
    </row>
    <row r="98" spans="1:14" ht="38.25" x14ac:dyDescent="0.2">
      <c r="A98" s="231" t="s">
        <v>407</v>
      </c>
      <c r="B98" s="44" t="s">
        <v>305</v>
      </c>
      <c r="C98" s="233" t="s">
        <v>479</v>
      </c>
      <c r="D98" s="156">
        <v>0</v>
      </c>
      <c r="E98" s="143">
        <v>0</v>
      </c>
      <c r="F98" s="157">
        <v>0</v>
      </c>
      <c r="G98" s="110">
        <f>E98+F98</f>
        <v>0</v>
      </c>
      <c r="H98" s="110">
        <f>D98-G98</f>
        <v>0</v>
      </c>
      <c r="I98" s="22" t="s">
        <v>8</v>
      </c>
      <c r="J98" s="36">
        <v>1</v>
      </c>
      <c r="K98" s="7">
        <v>5</v>
      </c>
      <c r="L98" s="7">
        <v>8</v>
      </c>
      <c r="M98" s="7">
        <v>1</v>
      </c>
      <c r="N98" s="35" t="s">
        <v>83</v>
      </c>
    </row>
    <row r="99" spans="1:14" ht="32.25" customHeight="1" x14ac:dyDescent="0.2">
      <c r="A99" s="42" t="s">
        <v>408</v>
      </c>
      <c r="B99" s="25" t="s">
        <v>298</v>
      </c>
      <c r="C99" s="158">
        <v>5623798955</v>
      </c>
      <c r="D99" s="158">
        <v>5623798955</v>
      </c>
      <c r="E99" s="143">
        <v>5569365298</v>
      </c>
      <c r="F99" s="134">
        <v>54433657</v>
      </c>
      <c r="G99" s="110">
        <f>E99+F99</f>
        <v>5623798955</v>
      </c>
      <c r="H99" s="110">
        <f>D99-G99</f>
        <v>0</v>
      </c>
      <c r="I99" s="22" t="s">
        <v>8</v>
      </c>
      <c r="J99" s="36">
        <v>1</v>
      </c>
      <c r="K99" s="7">
        <v>5</v>
      </c>
      <c r="L99" s="7">
        <v>8</v>
      </c>
      <c r="M99" s="7">
        <v>1</v>
      </c>
      <c r="N99" s="35" t="s">
        <v>83</v>
      </c>
    </row>
    <row r="100" spans="1:14" ht="25.5" customHeight="1" x14ac:dyDescent="0.2">
      <c r="A100" s="339" t="s">
        <v>84</v>
      </c>
      <c r="B100" s="340"/>
      <c r="C100" s="127">
        <f>C101</f>
        <v>12232863357</v>
      </c>
      <c r="D100" s="127">
        <f>D101</f>
        <v>12232863357</v>
      </c>
      <c r="E100" s="127">
        <f>E101</f>
        <v>743004646</v>
      </c>
      <c r="F100" s="127">
        <f t="shared" ref="F100:H100" si="28">F101</f>
        <v>11489858711</v>
      </c>
      <c r="G100" s="127">
        <f t="shared" si="28"/>
        <v>12232863357</v>
      </c>
      <c r="H100" s="127">
        <f t="shared" si="28"/>
        <v>0</v>
      </c>
      <c r="I100" s="65"/>
      <c r="J100" s="14">
        <v>1</v>
      </c>
      <c r="K100" s="14">
        <v>6</v>
      </c>
      <c r="L100" s="14"/>
      <c r="M100" s="14"/>
      <c r="N100" s="34" t="s">
        <v>84</v>
      </c>
    </row>
    <row r="101" spans="1:14" ht="18.75" customHeight="1" x14ac:dyDescent="0.2">
      <c r="A101" s="337" t="s">
        <v>85</v>
      </c>
      <c r="B101" s="338"/>
      <c r="C101" s="124">
        <f>C102+C103+C104</f>
        <v>12232863357</v>
      </c>
      <c r="D101" s="124">
        <f>D102+D103+D104</f>
        <v>12232863357</v>
      </c>
      <c r="E101" s="124">
        <f>E102+E103+E104</f>
        <v>743004646</v>
      </c>
      <c r="F101" s="124">
        <f>+SUM(F102:F104)</f>
        <v>11489858711</v>
      </c>
      <c r="G101" s="124">
        <f>+SUM(G102:G104)</f>
        <v>12232863357</v>
      </c>
      <c r="H101" s="124">
        <f>+SUM(H102:H104)</f>
        <v>0</v>
      </c>
      <c r="I101" s="63"/>
      <c r="J101" s="16">
        <v>1</v>
      </c>
      <c r="K101" s="16">
        <v>6</v>
      </c>
      <c r="L101" s="16">
        <v>1</v>
      </c>
      <c r="M101" s="16"/>
      <c r="N101" s="77" t="s">
        <v>336</v>
      </c>
    </row>
    <row r="102" spans="1:14" ht="38.25" customHeight="1" x14ac:dyDescent="0.2">
      <c r="A102" s="26" t="s">
        <v>409</v>
      </c>
      <c r="B102" s="89" t="s">
        <v>355</v>
      </c>
      <c r="C102" s="159">
        <v>12232863357</v>
      </c>
      <c r="D102" s="159">
        <v>12232863357</v>
      </c>
      <c r="E102" s="130">
        <v>743004646</v>
      </c>
      <c r="F102" s="160">
        <v>11489858711</v>
      </c>
      <c r="G102" s="135">
        <f>E102+F102</f>
        <v>12232863357</v>
      </c>
      <c r="H102" s="135">
        <f>D102-G102</f>
        <v>0</v>
      </c>
      <c r="I102" s="22" t="s">
        <v>9</v>
      </c>
      <c r="J102" s="7">
        <v>1</v>
      </c>
      <c r="K102" s="7">
        <v>6</v>
      </c>
      <c r="L102" s="7">
        <v>1</v>
      </c>
      <c r="M102" s="7">
        <v>1</v>
      </c>
      <c r="N102" s="1" t="s">
        <v>245</v>
      </c>
    </row>
    <row r="103" spans="1:14" ht="28.5" customHeight="1" x14ac:dyDescent="0.2">
      <c r="A103" s="26"/>
      <c r="B103" s="30"/>
      <c r="C103" s="136"/>
      <c r="D103" s="136"/>
      <c r="E103" s="130"/>
      <c r="F103" s="161"/>
      <c r="G103" s="135"/>
      <c r="H103" s="162"/>
      <c r="I103" s="22"/>
      <c r="J103" s="7">
        <v>1</v>
      </c>
      <c r="K103" s="7">
        <v>6</v>
      </c>
      <c r="L103" s="7">
        <v>1</v>
      </c>
      <c r="M103" s="7">
        <v>2</v>
      </c>
      <c r="N103" s="1" t="s">
        <v>246</v>
      </c>
    </row>
    <row r="104" spans="1:14" ht="42.75" customHeight="1" x14ac:dyDescent="0.2">
      <c r="A104" s="26"/>
      <c r="B104" s="30"/>
      <c r="C104" s="136"/>
      <c r="D104" s="136"/>
      <c r="E104" s="130"/>
      <c r="F104" s="161"/>
      <c r="G104" s="135"/>
      <c r="H104" s="162"/>
      <c r="I104" s="22"/>
      <c r="J104" s="7">
        <v>1</v>
      </c>
      <c r="K104" s="7">
        <v>6</v>
      </c>
      <c r="L104" s="7">
        <v>1</v>
      </c>
      <c r="M104" s="7">
        <v>3</v>
      </c>
      <c r="N104" s="1" t="s">
        <v>86</v>
      </c>
    </row>
    <row r="105" spans="1:14" ht="12.75" customHeight="1" x14ac:dyDescent="0.2">
      <c r="A105" s="339" t="s">
        <v>87</v>
      </c>
      <c r="B105" s="373"/>
      <c r="C105" s="163">
        <f>C106+C115+C117+C121+C123+C125+C129</f>
        <v>1200000000</v>
      </c>
      <c r="D105" s="163">
        <f>D106+D115+D117+D121+D123+D125+D129</f>
        <v>1200000000</v>
      </c>
      <c r="E105" s="163">
        <f t="shared" ref="E105:H105" si="29">E106+E115+E117+E121+E123+E125+E129</f>
        <v>1200000000</v>
      </c>
      <c r="F105" s="163">
        <f t="shared" si="29"/>
        <v>0</v>
      </c>
      <c r="G105" s="163">
        <f t="shared" si="29"/>
        <v>1200000000</v>
      </c>
      <c r="H105" s="163">
        <f t="shared" si="29"/>
        <v>0</v>
      </c>
      <c r="I105" s="55"/>
      <c r="J105" s="14">
        <v>1</v>
      </c>
      <c r="K105" s="14">
        <v>7</v>
      </c>
      <c r="L105" s="14"/>
      <c r="M105" s="14"/>
      <c r="N105" s="34" t="s">
        <v>87</v>
      </c>
    </row>
    <row r="106" spans="1:14" ht="17.25" customHeight="1" x14ac:dyDescent="0.2">
      <c r="A106" s="337" t="s">
        <v>88</v>
      </c>
      <c r="B106" s="338"/>
      <c r="C106" s="108">
        <f>+SUM(C107:C114)</f>
        <v>0</v>
      </c>
      <c r="D106" s="108">
        <f>+SUM(D107:D114)</f>
        <v>0</v>
      </c>
      <c r="E106" s="108">
        <f>+SUM(E107:E114)</f>
        <v>0</v>
      </c>
      <c r="F106" s="108">
        <f t="shared" ref="F106:H106" si="30">+SUM(F107:F114)</f>
        <v>0</v>
      </c>
      <c r="G106" s="108">
        <f t="shared" si="30"/>
        <v>0</v>
      </c>
      <c r="H106" s="108">
        <f t="shared" si="30"/>
        <v>0</v>
      </c>
      <c r="I106" s="66"/>
      <c r="J106" s="16">
        <v>1</v>
      </c>
      <c r="K106" s="16">
        <v>7</v>
      </c>
      <c r="L106" s="16">
        <v>1</v>
      </c>
      <c r="M106" s="16"/>
      <c r="N106" s="77" t="s">
        <v>336</v>
      </c>
    </row>
    <row r="107" spans="1:14" ht="21" customHeight="1" x14ac:dyDescent="0.2">
      <c r="A107" s="26"/>
      <c r="B107" s="29"/>
      <c r="C107" s="207"/>
      <c r="D107" s="132"/>
      <c r="E107" s="134"/>
      <c r="F107" s="134"/>
      <c r="G107" s="162"/>
      <c r="H107" s="162"/>
      <c r="I107" s="22"/>
      <c r="J107" s="6">
        <v>1</v>
      </c>
      <c r="K107" s="6">
        <v>7</v>
      </c>
      <c r="L107" s="6">
        <v>1</v>
      </c>
      <c r="M107" s="6">
        <v>1</v>
      </c>
      <c r="N107" s="1" t="s">
        <v>89</v>
      </c>
    </row>
    <row r="108" spans="1:14" ht="44.25" customHeight="1" x14ac:dyDescent="0.2">
      <c r="A108" s="26"/>
      <c r="B108" s="29"/>
      <c r="C108" s="207"/>
      <c r="D108" s="132"/>
      <c r="E108" s="134"/>
      <c r="F108" s="134"/>
      <c r="G108" s="162"/>
      <c r="H108" s="162"/>
      <c r="I108" s="22"/>
      <c r="J108" s="6">
        <v>1</v>
      </c>
      <c r="K108" s="6">
        <v>7</v>
      </c>
      <c r="L108" s="6">
        <v>1</v>
      </c>
      <c r="M108" s="6">
        <v>2</v>
      </c>
      <c r="N108" s="1" t="s">
        <v>90</v>
      </c>
    </row>
    <row r="109" spans="1:14" ht="23.25" customHeight="1" x14ac:dyDescent="0.2">
      <c r="A109" s="26"/>
      <c r="B109" s="29"/>
      <c r="C109" s="207"/>
      <c r="D109" s="132"/>
      <c r="E109" s="134"/>
      <c r="F109" s="134"/>
      <c r="G109" s="162"/>
      <c r="H109" s="162"/>
      <c r="I109" s="22"/>
      <c r="J109" s="6">
        <v>1</v>
      </c>
      <c r="K109" s="6">
        <v>7</v>
      </c>
      <c r="L109" s="6">
        <v>1</v>
      </c>
      <c r="M109" s="6">
        <v>3</v>
      </c>
      <c r="N109" s="1" t="s">
        <v>91</v>
      </c>
    </row>
    <row r="110" spans="1:14" ht="18.75" customHeight="1" x14ac:dyDescent="0.2">
      <c r="A110" s="26"/>
      <c r="B110" s="29"/>
      <c r="C110" s="207"/>
      <c r="D110" s="132"/>
      <c r="E110" s="134"/>
      <c r="F110" s="134"/>
      <c r="G110" s="162"/>
      <c r="H110" s="162"/>
      <c r="I110" s="22"/>
      <c r="J110" s="6">
        <v>1</v>
      </c>
      <c r="K110" s="6">
        <v>7</v>
      </c>
      <c r="L110" s="6">
        <v>1</v>
      </c>
      <c r="M110" s="6">
        <v>4</v>
      </c>
      <c r="N110" s="1" t="s">
        <v>92</v>
      </c>
    </row>
    <row r="111" spans="1:14" ht="18.75" customHeight="1" x14ac:dyDescent="0.2">
      <c r="A111" s="26"/>
      <c r="B111" s="29"/>
      <c r="C111" s="207"/>
      <c r="D111" s="132"/>
      <c r="E111" s="134"/>
      <c r="F111" s="134"/>
      <c r="G111" s="162"/>
      <c r="H111" s="162"/>
      <c r="I111" s="22"/>
      <c r="J111" s="6">
        <v>1</v>
      </c>
      <c r="K111" s="6">
        <v>7</v>
      </c>
      <c r="L111" s="6">
        <v>1</v>
      </c>
      <c r="M111" s="6">
        <v>5</v>
      </c>
      <c r="N111" s="1" t="s">
        <v>93</v>
      </c>
    </row>
    <row r="112" spans="1:14" ht="18.75" customHeight="1" x14ac:dyDescent="0.2">
      <c r="A112" s="26"/>
      <c r="B112" s="29"/>
      <c r="C112" s="207"/>
      <c r="D112" s="132"/>
      <c r="E112" s="134"/>
      <c r="F112" s="134"/>
      <c r="G112" s="162"/>
      <c r="H112" s="162"/>
      <c r="I112" s="22"/>
      <c r="J112" s="6">
        <v>1</v>
      </c>
      <c r="K112" s="6">
        <v>7</v>
      </c>
      <c r="L112" s="6">
        <v>1</v>
      </c>
      <c r="M112" s="6">
        <v>6</v>
      </c>
      <c r="N112" s="1" t="s">
        <v>94</v>
      </c>
    </row>
    <row r="113" spans="1:14" ht="18.75" customHeight="1" x14ac:dyDescent="0.2">
      <c r="A113" s="26"/>
      <c r="B113" s="29"/>
      <c r="C113" s="207"/>
      <c r="D113" s="132"/>
      <c r="E113" s="134"/>
      <c r="F113" s="134"/>
      <c r="G113" s="162"/>
      <c r="H113" s="162"/>
      <c r="I113" s="22"/>
      <c r="J113" s="6">
        <v>1</v>
      </c>
      <c r="K113" s="6">
        <v>7</v>
      </c>
      <c r="L113" s="6">
        <v>1</v>
      </c>
      <c r="M113" s="6">
        <v>7</v>
      </c>
      <c r="N113" s="1" t="s">
        <v>95</v>
      </c>
    </row>
    <row r="114" spans="1:14" ht="28.5" customHeight="1" x14ac:dyDescent="0.2">
      <c r="A114" s="26"/>
      <c r="B114" s="29"/>
      <c r="C114" s="207"/>
      <c r="D114" s="132"/>
      <c r="E114" s="134"/>
      <c r="F114" s="134"/>
      <c r="G114" s="162"/>
      <c r="H114" s="162"/>
      <c r="I114" s="22"/>
      <c r="J114" s="6">
        <v>1</v>
      </c>
      <c r="K114" s="6">
        <v>7</v>
      </c>
      <c r="L114" s="6">
        <v>1</v>
      </c>
      <c r="M114" s="6">
        <v>8</v>
      </c>
      <c r="N114" s="1" t="s">
        <v>96</v>
      </c>
    </row>
    <row r="115" spans="1:14" ht="12.75" customHeight="1" x14ac:dyDescent="0.2">
      <c r="A115" s="337" t="s">
        <v>97</v>
      </c>
      <c r="B115" s="338"/>
      <c r="C115" s="107">
        <f>+SUM(C116:C116)</f>
        <v>0</v>
      </c>
      <c r="D115" s="107">
        <f>+SUM(D116:D116)</f>
        <v>0</v>
      </c>
      <c r="E115" s="107">
        <f>+SUM(E116:E116)</f>
        <v>0</v>
      </c>
      <c r="F115" s="107">
        <f>+SUM(F116:F116)</f>
        <v>0</v>
      </c>
      <c r="G115" s="107">
        <f t="shared" ref="G115:H115" si="31">+SUM(G116:G116)</f>
        <v>0</v>
      </c>
      <c r="H115" s="107">
        <f t="shared" si="31"/>
        <v>0</v>
      </c>
      <c r="I115" s="66"/>
      <c r="J115" s="16">
        <v>1</v>
      </c>
      <c r="K115" s="16">
        <v>7</v>
      </c>
      <c r="L115" s="16">
        <v>2</v>
      </c>
      <c r="M115" s="16"/>
      <c r="N115" s="77" t="s">
        <v>336</v>
      </c>
    </row>
    <row r="116" spans="1:14" ht="33" customHeight="1" x14ac:dyDescent="0.2">
      <c r="A116" s="26"/>
      <c r="B116" s="23"/>
      <c r="C116" s="207"/>
      <c r="D116" s="132"/>
      <c r="E116" s="134"/>
      <c r="F116" s="134"/>
      <c r="G116" s="164"/>
      <c r="H116" s="164"/>
      <c r="I116" s="22"/>
      <c r="J116" s="6">
        <v>1</v>
      </c>
      <c r="K116" s="6">
        <v>7</v>
      </c>
      <c r="L116" s="6">
        <v>2</v>
      </c>
      <c r="M116" s="6">
        <v>1</v>
      </c>
      <c r="N116" s="1" t="s">
        <v>98</v>
      </c>
    </row>
    <row r="117" spans="1:14" ht="27" customHeight="1" x14ac:dyDescent="0.2">
      <c r="A117" s="337" t="s">
        <v>99</v>
      </c>
      <c r="B117" s="338"/>
      <c r="C117" s="107">
        <f>+SUM(C118:C120)</f>
        <v>1200000000</v>
      </c>
      <c r="D117" s="107">
        <f>+SUM(D118:D120)</f>
        <v>1200000000</v>
      </c>
      <c r="E117" s="107">
        <f>+SUM(E118:E120)</f>
        <v>1200000000</v>
      </c>
      <c r="F117" s="107">
        <f t="shared" ref="F117:H117" si="32">+SUM(F118:F120)</f>
        <v>0</v>
      </c>
      <c r="G117" s="107">
        <f t="shared" si="32"/>
        <v>1200000000</v>
      </c>
      <c r="H117" s="107">
        <f t="shared" si="32"/>
        <v>0</v>
      </c>
      <c r="I117" s="66"/>
      <c r="J117" s="16">
        <v>1</v>
      </c>
      <c r="K117" s="16">
        <v>7</v>
      </c>
      <c r="L117" s="16">
        <v>3</v>
      </c>
      <c r="M117" s="16"/>
      <c r="N117" s="77" t="s">
        <v>336</v>
      </c>
    </row>
    <row r="118" spans="1:14" ht="39" customHeight="1" x14ac:dyDescent="0.2">
      <c r="A118" s="26" t="s">
        <v>410</v>
      </c>
      <c r="B118" s="89" t="s">
        <v>356</v>
      </c>
      <c r="C118" s="165">
        <v>1200000000</v>
      </c>
      <c r="D118" s="165">
        <v>1200000000</v>
      </c>
      <c r="E118" s="146">
        <v>1200000000</v>
      </c>
      <c r="F118" s="160">
        <v>0</v>
      </c>
      <c r="G118" s="166">
        <f>E118+F118</f>
        <v>1200000000</v>
      </c>
      <c r="H118" s="166">
        <f>D118-G118</f>
        <v>0</v>
      </c>
      <c r="I118" s="22" t="s">
        <v>9</v>
      </c>
      <c r="J118" s="6">
        <v>1</v>
      </c>
      <c r="K118" s="6">
        <v>7</v>
      </c>
      <c r="L118" s="6">
        <v>3</v>
      </c>
      <c r="M118" s="6">
        <v>1</v>
      </c>
      <c r="N118" s="1" t="s">
        <v>100</v>
      </c>
    </row>
    <row r="119" spans="1:14" ht="39" customHeight="1" x14ac:dyDescent="0.2">
      <c r="A119" s="26"/>
      <c r="B119" s="29"/>
      <c r="C119" s="207"/>
      <c r="D119" s="132"/>
      <c r="E119" s="146"/>
      <c r="F119" s="160"/>
      <c r="G119" s="164"/>
      <c r="H119" s="164"/>
      <c r="I119" s="22"/>
      <c r="J119" s="6">
        <v>1</v>
      </c>
      <c r="K119" s="6">
        <v>7</v>
      </c>
      <c r="L119" s="6">
        <v>3</v>
      </c>
      <c r="M119" s="6">
        <v>2</v>
      </c>
      <c r="N119" s="1" t="s">
        <v>101</v>
      </c>
    </row>
    <row r="120" spans="1:14" ht="60" customHeight="1" x14ac:dyDescent="0.2">
      <c r="A120" s="26"/>
      <c r="B120" s="29"/>
      <c r="C120" s="207"/>
      <c r="D120" s="132"/>
      <c r="E120" s="146"/>
      <c r="F120" s="160"/>
      <c r="G120" s="164"/>
      <c r="H120" s="164"/>
      <c r="I120" s="22"/>
      <c r="J120" s="6">
        <v>1</v>
      </c>
      <c r="K120" s="6">
        <v>7</v>
      </c>
      <c r="L120" s="6">
        <v>3</v>
      </c>
      <c r="M120" s="6">
        <v>3</v>
      </c>
      <c r="N120" s="1" t="s">
        <v>102</v>
      </c>
    </row>
    <row r="121" spans="1:14" ht="12.75" customHeight="1" x14ac:dyDescent="0.2">
      <c r="A121" s="337" t="s">
        <v>103</v>
      </c>
      <c r="B121" s="338"/>
      <c r="C121" s="107">
        <f t="shared" ref="C121:D121" si="33">+SUM(C122:C122)</f>
        <v>0</v>
      </c>
      <c r="D121" s="107">
        <f t="shared" si="33"/>
        <v>0</v>
      </c>
      <c r="E121" s="107">
        <f>+SUM(E122:E122)</f>
        <v>0</v>
      </c>
      <c r="F121" s="107">
        <f>+SUM(F122:F122)</f>
        <v>0</v>
      </c>
      <c r="G121" s="122"/>
      <c r="H121" s="122"/>
      <c r="I121" s="66"/>
      <c r="J121" s="16">
        <v>1</v>
      </c>
      <c r="K121" s="16">
        <v>7</v>
      </c>
      <c r="L121" s="16">
        <v>4</v>
      </c>
      <c r="M121" s="16"/>
      <c r="N121" s="77" t="s">
        <v>336</v>
      </c>
    </row>
    <row r="122" spans="1:14" ht="28.5" customHeight="1" x14ac:dyDescent="0.2">
      <c r="A122" s="26"/>
      <c r="B122" s="23"/>
      <c r="C122" s="207"/>
      <c r="D122" s="132"/>
      <c r="E122" s="167"/>
      <c r="F122" s="146"/>
      <c r="G122" s="164"/>
      <c r="H122" s="164"/>
      <c r="I122" s="22"/>
      <c r="J122" s="6">
        <v>1</v>
      </c>
      <c r="K122" s="6">
        <v>7</v>
      </c>
      <c r="L122" s="6">
        <v>4</v>
      </c>
      <c r="M122" s="6">
        <v>1</v>
      </c>
      <c r="N122" s="1" t="s">
        <v>104</v>
      </c>
    </row>
    <row r="123" spans="1:14" ht="30" customHeight="1" x14ac:dyDescent="0.2">
      <c r="A123" s="337" t="s">
        <v>105</v>
      </c>
      <c r="B123" s="338"/>
      <c r="C123" s="107">
        <f t="shared" ref="C123:D123" si="34">+SUM(C124:C124)</f>
        <v>0</v>
      </c>
      <c r="D123" s="107">
        <f t="shared" si="34"/>
        <v>0</v>
      </c>
      <c r="E123" s="107">
        <f>+SUM(E124:E124)</f>
        <v>0</v>
      </c>
      <c r="F123" s="107">
        <f>+SUM(F124:F124)</f>
        <v>0</v>
      </c>
      <c r="G123" s="122"/>
      <c r="H123" s="122"/>
      <c r="I123" s="66"/>
      <c r="J123" s="16">
        <v>1</v>
      </c>
      <c r="K123" s="16">
        <v>7</v>
      </c>
      <c r="L123" s="16">
        <v>5</v>
      </c>
      <c r="M123" s="16"/>
      <c r="N123" s="77" t="s">
        <v>336</v>
      </c>
    </row>
    <row r="124" spans="1:14" ht="28.5" customHeight="1" x14ac:dyDescent="0.2">
      <c r="A124" s="26"/>
      <c r="B124" s="23"/>
      <c r="C124" s="207"/>
      <c r="D124" s="132"/>
      <c r="E124" s="167"/>
      <c r="F124" s="146"/>
      <c r="G124" s="164"/>
      <c r="H124" s="164"/>
      <c r="I124" s="22"/>
      <c r="J124" s="6">
        <v>1</v>
      </c>
      <c r="K124" s="6">
        <v>7</v>
      </c>
      <c r="L124" s="6">
        <v>5</v>
      </c>
      <c r="M124" s="6">
        <v>1</v>
      </c>
      <c r="N124" s="1" t="s">
        <v>247</v>
      </c>
    </row>
    <row r="125" spans="1:14" ht="30" customHeight="1" x14ac:dyDescent="0.2">
      <c r="A125" s="337" t="s">
        <v>106</v>
      </c>
      <c r="B125" s="338"/>
      <c r="C125" s="107">
        <f t="shared" ref="C125:D125" si="35">+SUM(C126:C128)</f>
        <v>0</v>
      </c>
      <c r="D125" s="107">
        <f t="shared" si="35"/>
        <v>0</v>
      </c>
      <c r="E125" s="107">
        <f>+SUM(E126:E128)</f>
        <v>0</v>
      </c>
      <c r="F125" s="107">
        <f t="shared" ref="F125" si="36">+SUM(F126:F128)</f>
        <v>0</v>
      </c>
      <c r="G125" s="122"/>
      <c r="H125" s="122"/>
      <c r="I125" s="66"/>
      <c r="J125" s="16">
        <v>1</v>
      </c>
      <c r="K125" s="16">
        <v>7</v>
      </c>
      <c r="L125" s="16">
        <v>6</v>
      </c>
      <c r="M125" s="16"/>
      <c r="N125" s="77" t="s">
        <v>336</v>
      </c>
    </row>
    <row r="126" spans="1:14" ht="28.5" customHeight="1" x14ac:dyDescent="0.2">
      <c r="A126" s="26"/>
      <c r="B126" s="23"/>
      <c r="C126" s="207"/>
      <c r="D126" s="132"/>
      <c r="E126" s="167">
        <v>0</v>
      </c>
      <c r="F126" s="146">
        <v>0</v>
      </c>
      <c r="G126" s="164"/>
      <c r="H126" s="164"/>
      <c r="I126" s="22"/>
      <c r="J126" s="6">
        <v>1</v>
      </c>
      <c r="K126" s="6">
        <v>7</v>
      </c>
      <c r="L126" s="6">
        <v>6</v>
      </c>
      <c r="M126" s="6">
        <v>1</v>
      </c>
      <c r="N126" s="1" t="s">
        <v>107</v>
      </c>
    </row>
    <row r="127" spans="1:14" ht="28.5" customHeight="1" x14ac:dyDescent="0.2">
      <c r="A127" s="95"/>
      <c r="B127" s="45"/>
      <c r="C127" s="168"/>
      <c r="D127" s="168"/>
      <c r="E127" s="169">
        <v>0</v>
      </c>
      <c r="F127" s="170">
        <v>0</v>
      </c>
      <c r="G127" s="171"/>
      <c r="H127" s="171"/>
      <c r="I127" s="81"/>
      <c r="J127" s="6">
        <v>1</v>
      </c>
      <c r="K127" s="6">
        <v>7</v>
      </c>
      <c r="L127" s="6">
        <v>6</v>
      </c>
      <c r="M127" s="6">
        <v>2</v>
      </c>
      <c r="N127" s="1" t="s">
        <v>108</v>
      </c>
    </row>
    <row r="128" spans="1:14" ht="28.5" customHeight="1" x14ac:dyDescent="0.2">
      <c r="A128" s="95"/>
      <c r="B128" s="45"/>
      <c r="C128" s="168"/>
      <c r="D128" s="168"/>
      <c r="E128" s="169">
        <v>0</v>
      </c>
      <c r="F128" s="170">
        <v>0</v>
      </c>
      <c r="G128" s="171"/>
      <c r="H128" s="171"/>
      <c r="I128" s="81"/>
      <c r="J128" s="6">
        <v>1</v>
      </c>
      <c r="K128" s="6">
        <v>7</v>
      </c>
      <c r="L128" s="6">
        <v>6</v>
      </c>
      <c r="M128" s="6">
        <v>3</v>
      </c>
      <c r="N128" s="1" t="s">
        <v>248</v>
      </c>
    </row>
    <row r="129" spans="1:14" ht="30" customHeight="1" x14ac:dyDescent="0.2">
      <c r="A129" s="337" t="s">
        <v>109</v>
      </c>
      <c r="B129" s="338"/>
      <c r="C129" s="107">
        <f t="shared" ref="C129:D129" si="37">+SUM(C130:C130)</f>
        <v>0</v>
      </c>
      <c r="D129" s="107">
        <f t="shared" si="37"/>
        <v>0</v>
      </c>
      <c r="E129" s="107">
        <f>+SUM(E130:E130)</f>
        <v>0</v>
      </c>
      <c r="F129" s="107">
        <f>+SUM(F130:F130)</f>
        <v>0</v>
      </c>
      <c r="G129" s="122"/>
      <c r="H129" s="122"/>
      <c r="I129" s="66"/>
      <c r="J129" s="16">
        <v>1</v>
      </c>
      <c r="K129" s="16">
        <v>7</v>
      </c>
      <c r="L129" s="16">
        <v>7</v>
      </c>
      <c r="M129" s="16"/>
      <c r="N129" s="77" t="s">
        <v>336</v>
      </c>
    </row>
    <row r="130" spans="1:14" ht="28.5" customHeight="1" x14ac:dyDescent="0.2">
      <c r="A130" s="26"/>
      <c r="B130" s="23"/>
      <c r="C130" s="207"/>
      <c r="D130" s="132"/>
      <c r="E130" s="167"/>
      <c r="F130" s="146"/>
      <c r="G130" s="164"/>
      <c r="H130" s="164"/>
      <c r="I130" s="22"/>
      <c r="J130" s="6">
        <v>1</v>
      </c>
      <c r="K130" s="6">
        <v>7</v>
      </c>
      <c r="L130" s="6">
        <v>7</v>
      </c>
      <c r="M130" s="6">
        <v>1</v>
      </c>
      <c r="N130" s="1" t="s">
        <v>249</v>
      </c>
    </row>
    <row r="131" spans="1:14" ht="12.75" customHeight="1" x14ac:dyDescent="0.2">
      <c r="A131" s="339" t="s">
        <v>110</v>
      </c>
      <c r="B131" s="340"/>
      <c r="C131" s="163">
        <f>C132+C134</f>
        <v>3467878801</v>
      </c>
      <c r="D131" s="163">
        <f>D132+D134</f>
        <v>3467878801</v>
      </c>
      <c r="E131" s="163">
        <f>E132+E134</f>
        <v>3294595563</v>
      </c>
      <c r="F131" s="163">
        <f t="shared" ref="F131:H131" si="38">F132+F134</f>
        <v>115674758</v>
      </c>
      <c r="G131" s="163">
        <f t="shared" si="38"/>
        <v>3410270321</v>
      </c>
      <c r="H131" s="163">
        <f t="shared" si="38"/>
        <v>57608480</v>
      </c>
      <c r="I131" s="20"/>
      <c r="J131" s="14">
        <v>1</v>
      </c>
      <c r="K131" s="14">
        <v>8</v>
      </c>
      <c r="L131" s="14"/>
      <c r="M131" s="14"/>
      <c r="N131" s="34" t="s">
        <v>110</v>
      </c>
    </row>
    <row r="132" spans="1:14" x14ac:dyDescent="0.2">
      <c r="A132" s="337" t="s">
        <v>111</v>
      </c>
      <c r="B132" s="338"/>
      <c r="C132" s="108">
        <f>+SUM(C133:C133)</f>
        <v>1362360909</v>
      </c>
      <c r="D132" s="108">
        <f>+SUM(D133:D133)</f>
        <v>1362360909</v>
      </c>
      <c r="E132" s="108">
        <f>+SUM(E133:E133)</f>
        <v>1189077671</v>
      </c>
      <c r="F132" s="108">
        <f t="shared" ref="F132:H132" si="39">+SUM(F133:F133)</f>
        <v>115674758</v>
      </c>
      <c r="G132" s="108">
        <f t="shared" si="39"/>
        <v>1304752429</v>
      </c>
      <c r="H132" s="108">
        <f t="shared" si="39"/>
        <v>57608480</v>
      </c>
      <c r="I132" s="66"/>
      <c r="J132" s="16">
        <v>1</v>
      </c>
      <c r="K132" s="16">
        <v>8</v>
      </c>
      <c r="L132" s="16">
        <v>1</v>
      </c>
      <c r="M132" s="16"/>
      <c r="N132" s="77" t="s">
        <v>336</v>
      </c>
    </row>
    <row r="133" spans="1:14" ht="42" customHeight="1" x14ac:dyDescent="0.2">
      <c r="A133" s="26" t="s">
        <v>411</v>
      </c>
      <c r="B133" s="10" t="s">
        <v>342</v>
      </c>
      <c r="C133" s="218">
        <v>1362360909</v>
      </c>
      <c r="D133" s="142">
        <v>1362360909</v>
      </c>
      <c r="E133" s="134">
        <v>1189077671</v>
      </c>
      <c r="F133" s="112">
        <v>115674758</v>
      </c>
      <c r="G133" s="172">
        <f>E133+F133</f>
        <v>1304752429</v>
      </c>
      <c r="H133" s="172">
        <f>D133-G133</f>
        <v>57608480</v>
      </c>
      <c r="I133" s="67" t="s">
        <v>315</v>
      </c>
      <c r="J133" s="6">
        <v>1</v>
      </c>
      <c r="K133" s="6">
        <v>8</v>
      </c>
      <c r="L133" s="6">
        <v>1</v>
      </c>
      <c r="M133" s="6">
        <v>1</v>
      </c>
      <c r="N133" s="1" t="s">
        <v>112</v>
      </c>
    </row>
    <row r="134" spans="1:14" ht="26.25" customHeight="1" x14ac:dyDescent="0.2">
      <c r="A134" s="337" t="s">
        <v>113</v>
      </c>
      <c r="B134" s="338"/>
      <c r="C134" s="108">
        <f>+SUM(C135:C138)</f>
        <v>2105517892</v>
      </c>
      <c r="D134" s="108">
        <f>+SUM(D135:D138)</f>
        <v>2105517892</v>
      </c>
      <c r="E134" s="108">
        <f>+SUM(E135:E138)</f>
        <v>2105517892</v>
      </c>
      <c r="F134" s="108">
        <f t="shared" ref="F134:H134" si="40">+SUM(F135:F138)</f>
        <v>0</v>
      </c>
      <c r="G134" s="108">
        <f t="shared" si="40"/>
        <v>2105517892</v>
      </c>
      <c r="H134" s="108">
        <f t="shared" si="40"/>
        <v>0</v>
      </c>
      <c r="I134" s="66"/>
      <c r="J134" s="16">
        <v>1</v>
      </c>
      <c r="K134" s="16">
        <v>8</v>
      </c>
      <c r="L134" s="16">
        <v>2</v>
      </c>
      <c r="M134" s="16"/>
      <c r="N134" s="77" t="s">
        <v>336</v>
      </c>
    </row>
    <row r="135" spans="1:14" ht="25.5" customHeight="1" x14ac:dyDescent="0.2">
      <c r="A135" s="26"/>
      <c r="B135" s="24"/>
      <c r="C135" s="201"/>
      <c r="D135" s="140"/>
      <c r="E135" s="134"/>
      <c r="F135" s="134"/>
      <c r="G135" s="166"/>
      <c r="H135" s="166"/>
      <c r="I135" s="22"/>
      <c r="J135" s="6">
        <v>1</v>
      </c>
      <c r="K135" s="6">
        <v>8</v>
      </c>
      <c r="L135" s="6">
        <v>2</v>
      </c>
      <c r="M135" s="6">
        <v>1</v>
      </c>
      <c r="N135" s="1" t="s">
        <v>114</v>
      </c>
    </row>
    <row r="136" spans="1:14" ht="17.25" customHeight="1" x14ac:dyDescent="0.2">
      <c r="A136" s="94"/>
      <c r="B136" s="38"/>
      <c r="C136" s="137"/>
      <c r="D136" s="137"/>
      <c r="E136" s="173"/>
      <c r="F136" s="131"/>
      <c r="G136" s="166"/>
      <c r="H136" s="166"/>
      <c r="I136" s="22"/>
      <c r="J136" s="6">
        <v>1</v>
      </c>
      <c r="K136" s="6">
        <v>8</v>
      </c>
      <c r="L136" s="6">
        <v>2</v>
      </c>
      <c r="M136" s="6">
        <v>2</v>
      </c>
      <c r="N136" s="1" t="s">
        <v>250</v>
      </c>
    </row>
    <row r="137" spans="1:14" ht="40.5" customHeight="1" x14ac:dyDescent="0.2">
      <c r="A137" s="332" t="s">
        <v>412</v>
      </c>
      <c r="B137" s="344" t="s">
        <v>343</v>
      </c>
      <c r="C137" s="282">
        <v>2105517892</v>
      </c>
      <c r="D137" s="282">
        <v>2105517892</v>
      </c>
      <c r="E137" s="279">
        <v>2105517892</v>
      </c>
      <c r="F137" s="279">
        <v>0</v>
      </c>
      <c r="G137" s="266">
        <f>E137+F137</f>
        <v>2105517892</v>
      </c>
      <c r="H137" s="266">
        <f>D137-G137</f>
        <v>0</v>
      </c>
      <c r="I137" s="276" t="s">
        <v>315</v>
      </c>
      <c r="J137" s="6">
        <v>1</v>
      </c>
      <c r="K137" s="6">
        <v>8</v>
      </c>
      <c r="L137" s="6">
        <v>2</v>
      </c>
      <c r="M137" s="6">
        <v>3</v>
      </c>
      <c r="N137" s="1" t="s">
        <v>251</v>
      </c>
    </row>
    <row r="138" spans="1:14" ht="25.5" customHeight="1" x14ac:dyDescent="0.2">
      <c r="A138" s="333"/>
      <c r="B138" s="345"/>
      <c r="C138" s="283"/>
      <c r="D138" s="283"/>
      <c r="E138" s="280"/>
      <c r="F138" s="281"/>
      <c r="G138" s="267"/>
      <c r="H138" s="267"/>
      <c r="I138" s="278"/>
      <c r="J138" s="6">
        <v>1</v>
      </c>
      <c r="K138" s="6">
        <v>8</v>
      </c>
      <c r="L138" s="6">
        <v>2</v>
      </c>
      <c r="M138" s="6">
        <v>4</v>
      </c>
      <c r="N138" s="1" t="s">
        <v>252</v>
      </c>
    </row>
    <row r="139" spans="1:14" ht="25.5" customHeight="1" x14ac:dyDescent="0.2">
      <c r="A139" s="374" t="s">
        <v>115</v>
      </c>
      <c r="B139" s="375"/>
      <c r="C139" s="163">
        <f t="shared" ref="C139:H139" si="41">C140+C144</f>
        <v>2023924445</v>
      </c>
      <c r="D139" s="163">
        <f t="shared" si="41"/>
        <v>2023924445</v>
      </c>
      <c r="E139" s="163">
        <f t="shared" si="41"/>
        <v>1723924445</v>
      </c>
      <c r="F139" s="163">
        <f t="shared" si="41"/>
        <v>300000000</v>
      </c>
      <c r="G139" s="163">
        <f t="shared" si="41"/>
        <v>2023924445</v>
      </c>
      <c r="H139" s="163">
        <f t="shared" si="41"/>
        <v>0</v>
      </c>
      <c r="I139" s="20"/>
      <c r="J139" s="14">
        <v>1</v>
      </c>
      <c r="K139" s="14">
        <v>9</v>
      </c>
      <c r="L139" s="14"/>
      <c r="M139" s="14"/>
      <c r="N139" s="34" t="s">
        <v>115</v>
      </c>
    </row>
    <row r="140" spans="1:14" ht="24" customHeight="1" x14ac:dyDescent="0.2">
      <c r="A140" s="337" t="s">
        <v>116</v>
      </c>
      <c r="B140" s="338"/>
      <c r="C140" s="174">
        <f>C141</f>
        <v>742804000</v>
      </c>
      <c r="D140" s="174">
        <f>D141</f>
        <v>742804000</v>
      </c>
      <c r="E140" s="174">
        <f>E141</f>
        <v>442804000</v>
      </c>
      <c r="F140" s="174">
        <f t="shared" ref="F140:H140" si="42">F141</f>
        <v>300000000</v>
      </c>
      <c r="G140" s="174">
        <f t="shared" si="42"/>
        <v>742804000</v>
      </c>
      <c r="H140" s="174">
        <f t="shared" si="42"/>
        <v>0</v>
      </c>
      <c r="I140" s="66"/>
      <c r="J140" s="16">
        <v>1</v>
      </c>
      <c r="K140" s="16">
        <v>9</v>
      </c>
      <c r="L140" s="16">
        <v>1</v>
      </c>
      <c r="M140" s="16"/>
      <c r="N140" s="77" t="s">
        <v>336</v>
      </c>
    </row>
    <row r="141" spans="1:14" ht="25.5" customHeight="1" x14ac:dyDescent="0.2">
      <c r="A141" s="332" t="s">
        <v>413</v>
      </c>
      <c r="B141" s="344" t="s">
        <v>280</v>
      </c>
      <c r="C141" s="282">
        <v>742804000</v>
      </c>
      <c r="D141" s="282">
        <v>742804000</v>
      </c>
      <c r="E141" s="289">
        <v>442804000</v>
      </c>
      <c r="F141" s="289">
        <v>300000000</v>
      </c>
      <c r="G141" s="266">
        <f>E141+F141</f>
        <v>742804000</v>
      </c>
      <c r="H141" s="266">
        <f>D141-G141</f>
        <v>0</v>
      </c>
      <c r="I141" s="276" t="s">
        <v>11</v>
      </c>
      <c r="J141" s="6">
        <v>1</v>
      </c>
      <c r="K141" s="6">
        <v>9</v>
      </c>
      <c r="L141" s="6">
        <v>1</v>
      </c>
      <c r="M141" s="6">
        <v>1</v>
      </c>
      <c r="N141" s="1" t="s">
        <v>253</v>
      </c>
    </row>
    <row r="142" spans="1:14" ht="12.75" customHeight="1" x14ac:dyDescent="0.2">
      <c r="A142" s="333"/>
      <c r="B142" s="345"/>
      <c r="C142" s="283"/>
      <c r="D142" s="283"/>
      <c r="E142" s="289"/>
      <c r="F142" s="289"/>
      <c r="G142" s="270"/>
      <c r="H142" s="270"/>
      <c r="I142" s="277"/>
      <c r="J142" s="6">
        <v>1</v>
      </c>
      <c r="K142" s="6">
        <v>9</v>
      </c>
      <c r="L142" s="6">
        <v>1</v>
      </c>
      <c r="M142" s="6">
        <v>2</v>
      </c>
      <c r="N142" s="1" t="s">
        <v>117</v>
      </c>
    </row>
    <row r="143" spans="1:14" ht="12.75" customHeight="1" x14ac:dyDescent="0.2">
      <c r="A143" s="334"/>
      <c r="B143" s="346"/>
      <c r="C143" s="379"/>
      <c r="D143" s="379"/>
      <c r="E143" s="289"/>
      <c r="F143" s="289"/>
      <c r="G143" s="267"/>
      <c r="H143" s="267"/>
      <c r="I143" s="278"/>
      <c r="J143" s="6">
        <v>1</v>
      </c>
      <c r="K143" s="6">
        <v>10</v>
      </c>
      <c r="L143" s="6">
        <v>3</v>
      </c>
      <c r="M143" s="6">
        <v>1</v>
      </c>
      <c r="N143" s="4" t="s">
        <v>123</v>
      </c>
    </row>
    <row r="144" spans="1:14" ht="22.5" customHeight="1" x14ac:dyDescent="0.2">
      <c r="A144" s="337" t="s">
        <v>118</v>
      </c>
      <c r="B144" s="338"/>
      <c r="C144" s="174">
        <f>C145+C146</f>
        <v>1281120445</v>
      </c>
      <c r="D144" s="174">
        <f>D145+D146</f>
        <v>1281120445</v>
      </c>
      <c r="E144" s="174">
        <f>E145+E146</f>
        <v>1281120445</v>
      </c>
      <c r="F144" s="174">
        <f t="shared" ref="F144:H144" si="43">F145+F146</f>
        <v>0</v>
      </c>
      <c r="G144" s="174">
        <f t="shared" si="43"/>
        <v>1281120445</v>
      </c>
      <c r="H144" s="174">
        <f t="shared" si="43"/>
        <v>0</v>
      </c>
      <c r="I144" s="66"/>
      <c r="J144" s="16">
        <v>1</v>
      </c>
      <c r="K144" s="16">
        <v>9</v>
      </c>
      <c r="L144" s="16">
        <v>2</v>
      </c>
      <c r="M144" s="16"/>
      <c r="N144" s="77" t="s">
        <v>336</v>
      </c>
    </row>
    <row r="145" spans="1:14" ht="51.75" customHeight="1" x14ac:dyDescent="0.2">
      <c r="A145" s="7" t="s">
        <v>414</v>
      </c>
      <c r="B145" s="46" t="s">
        <v>306</v>
      </c>
      <c r="C145" s="175">
        <v>79423800</v>
      </c>
      <c r="D145" s="175">
        <v>79423800</v>
      </c>
      <c r="E145" s="151">
        <v>79423800</v>
      </c>
      <c r="F145" s="176">
        <v>0</v>
      </c>
      <c r="G145" s="205">
        <f>E145+F145</f>
        <v>79423800</v>
      </c>
      <c r="H145" s="205">
        <f>D145-G145</f>
        <v>0</v>
      </c>
      <c r="I145" s="22" t="s">
        <v>11</v>
      </c>
      <c r="J145" s="7">
        <v>1</v>
      </c>
      <c r="K145" s="7">
        <v>9</v>
      </c>
      <c r="L145" s="7">
        <v>2</v>
      </c>
      <c r="M145" s="7">
        <v>1</v>
      </c>
      <c r="N145" s="4" t="s">
        <v>119</v>
      </c>
    </row>
    <row r="146" spans="1:14" ht="45.75" customHeight="1" x14ac:dyDescent="0.2">
      <c r="A146" s="6" t="s">
        <v>415</v>
      </c>
      <c r="B146" s="46" t="s">
        <v>281</v>
      </c>
      <c r="C146" s="175">
        <v>1201696645</v>
      </c>
      <c r="D146" s="175">
        <v>1201696645</v>
      </c>
      <c r="E146" s="177">
        <v>1201696645</v>
      </c>
      <c r="F146" s="176">
        <v>0</v>
      </c>
      <c r="G146" s="205">
        <f>E146+F146</f>
        <v>1201696645</v>
      </c>
      <c r="H146" s="205">
        <f>D146-G146</f>
        <v>0</v>
      </c>
      <c r="I146" s="22" t="s">
        <v>11</v>
      </c>
      <c r="J146" s="7">
        <v>1</v>
      </c>
      <c r="K146" s="7">
        <v>9</v>
      </c>
      <c r="L146" s="7">
        <v>2</v>
      </c>
      <c r="M146" s="7">
        <v>1</v>
      </c>
      <c r="N146" s="4" t="s">
        <v>119</v>
      </c>
    </row>
    <row r="147" spans="1:14" ht="31.5" customHeight="1" x14ac:dyDescent="0.2">
      <c r="A147" s="374" t="s">
        <v>230</v>
      </c>
      <c r="B147" s="375"/>
      <c r="C147" s="163">
        <f>C148+C151+C153+C155+C158</f>
        <v>8703063990</v>
      </c>
      <c r="D147" s="163">
        <f>D148+D151+D153+D155+D158</f>
        <v>8703063990</v>
      </c>
      <c r="E147" s="163">
        <f>E148+E151+E153+E155+E158</f>
        <v>8358976981</v>
      </c>
      <c r="F147" s="163">
        <f t="shared" ref="F147:H147" si="44">F148+F151+F153+F155+F158</f>
        <v>344087009</v>
      </c>
      <c r="G147" s="163">
        <f t="shared" si="44"/>
        <v>8703063990</v>
      </c>
      <c r="H147" s="163">
        <f t="shared" si="44"/>
        <v>0</v>
      </c>
      <c r="I147" s="20"/>
      <c r="J147" s="14">
        <v>1</v>
      </c>
      <c r="K147" s="14">
        <v>10</v>
      </c>
      <c r="L147" s="14"/>
      <c r="M147" s="14"/>
      <c r="N147" s="34" t="s">
        <v>230</v>
      </c>
    </row>
    <row r="148" spans="1:14" ht="22.5" customHeight="1" x14ac:dyDescent="0.2">
      <c r="A148" s="337" t="s">
        <v>120</v>
      </c>
      <c r="B148" s="338"/>
      <c r="C148" s="174">
        <f>C149+C150</f>
        <v>6618036595</v>
      </c>
      <c r="D148" s="174">
        <f t="shared" ref="D148:H148" si="45">D149+D150</f>
        <v>6618036595</v>
      </c>
      <c r="E148" s="174">
        <f t="shared" si="45"/>
        <v>6565981595</v>
      </c>
      <c r="F148" s="174">
        <f t="shared" si="45"/>
        <v>52055000</v>
      </c>
      <c r="G148" s="174">
        <f t="shared" si="45"/>
        <v>6618036595</v>
      </c>
      <c r="H148" s="174">
        <f t="shared" si="45"/>
        <v>0</v>
      </c>
      <c r="I148" s="66"/>
      <c r="J148" s="16">
        <v>1</v>
      </c>
      <c r="K148" s="16">
        <v>10</v>
      </c>
      <c r="L148" s="16">
        <v>1</v>
      </c>
      <c r="M148" s="16"/>
      <c r="N148" s="77" t="s">
        <v>336</v>
      </c>
    </row>
    <row r="149" spans="1:14" ht="40.5" customHeight="1" x14ac:dyDescent="0.2">
      <c r="A149" s="93" t="s">
        <v>416</v>
      </c>
      <c r="B149" s="19" t="s">
        <v>282</v>
      </c>
      <c r="C149" s="225">
        <v>2224993121</v>
      </c>
      <c r="D149" s="206">
        <v>2224993121</v>
      </c>
      <c r="E149" s="205">
        <v>2224993121</v>
      </c>
      <c r="F149" s="205">
        <v>0</v>
      </c>
      <c r="G149" s="205">
        <f>E149+F149</f>
        <v>2224993121</v>
      </c>
      <c r="H149" s="205">
        <f>D149-G149</f>
        <v>0</v>
      </c>
      <c r="I149" s="22" t="s">
        <v>11</v>
      </c>
      <c r="J149" s="7">
        <v>1</v>
      </c>
      <c r="K149" s="7">
        <v>10</v>
      </c>
      <c r="L149" s="7">
        <v>1</v>
      </c>
      <c r="M149" s="7">
        <v>1</v>
      </c>
      <c r="N149" s="4" t="s">
        <v>231</v>
      </c>
    </row>
    <row r="150" spans="1:14" ht="40.5" customHeight="1" x14ac:dyDescent="0.2">
      <c r="A150" s="245" t="s">
        <v>490</v>
      </c>
      <c r="B150" s="19" t="s">
        <v>491</v>
      </c>
      <c r="C150" s="225">
        <v>4393043474</v>
      </c>
      <c r="D150" s="206">
        <v>4393043474</v>
      </c>
      <c r="E150" s="244">
        <v>4340988474</v>
      </c>
      <c r="F150" s="244">
        <v>52055000</v>
      </c>
      <c r="G150" s="244">
        <f>E150+F150</f>
        <v>4393043474</v>
      </c>
      <c r="H150" s="244">
        <f>D150-G150</f>
        <v>0</v>
      </c>
      <c r="I150" s="22"/>
      <c r="J150" s="7"/>
      <c r="K150" s="7"/>
      <c r="L150" s="7"/>
      <c r="M150" s="7"/>
      <c r="N150" s="4"/>
    </row>
    <row r="151" spans="1:14" ht="22.5" customHeight="1" x14ac:dyDescent="0.2">
      <c r="A151" s="337" t="s">
        <v>254</v>
      </c>
      <c r="B151" s="338"/>
      <c r="C151" s="107">
        <f>C152</f>
        <v>547899500</v>
      </c>
      <c r="D151" s="107">
        <f>D152</f>
        <v>547899500</v>
      </c>
      <c r="E151" s="107">
        <f>E152</f>
        <v>407899500</v>
      </c>
      <c r="F151" s="107">
        <f t="shared" ref="F151:H151" si="46">F152</f>
        <v>140000000</v>
      </c>
      <c r="G151" s="107">
        <f t="shared" si="46"/>
        <v>547899500</v>
      </c>
      <c r="H151" s="107">
        <f t="shared" si="46"/>
        <v>0</v>
      </c>
      <c r="I151" s="66"/>
      <c r="J151" s="16">
        <v>1</v>
      </c>
      <c r="K151" s="16">
        <v>10</v>
      </c>
      <c r="L151" s="16">
        <v>2</v>
      </c>
      <c r="M151" s="16"/>
      <c r="N151" s="77" t="s">
        <v>336</v>
      </c>
    </row>
    <row r="152" spans="1:14" ht="39" customHeight="1" x14ac:dyDescent="0.2">
      <c r="A152" s="93" t="s">
        <v>417</v>
      </c>
      <c r="B152" s="19" t="s">
        <v>283</v>
      </c>
      <c r="C152" s="225">
        <v>547899500</v>
      </c>
      <c r="D152" s="206">
        <v>547899500</v>
      </c>
      <c r="E152" s="205">
        <v>407899500</v>
      </c>
      <c r="F152" s="205">
        <v>140000000</v>
      </c>
      <c r="G152" s="205">
        <f>E152+F152</f>
        <v>547899500</v>
      </c>
      <c r="H152" s="205">
        <f>D152-G152</f>
        <v>0</v>
      </c>
      <c r="I152" s="22" t="s">
        <v>11</v>
      </c>
      <c r="J152" s="7">
        <v>1</v>
      </c>
      <c r="K152" s="7">
        <v>10</v>
      </c>
      <c r="L152" s="7">
        <v>2</v>
      </c>
      <c r="M152" s="7">
        <v>1</v>
      </c>
      <c r="N152" s="4" t="s">
        <v>122</v>
      </c>
    </row>
    <row r="153" spans="1:14" ht="24" customHeight="1" x14ac:dyDescent="0.2">
      <c r="A153" s="337" t="s">
        <v>121</v>
      </c>
      <c r="B153" s="338"/>
      <c r="C153" s="107">
        <f>C154</f>
        <v>0</v>
      </c>
      <c r="D153" s="107">
        <f>D154</f>
        <v>0</v>
      </c>
      <c r="E153" s="107">
        <f>E154</f>
        <v>0</v>
      </c>
      <c r="F153" s="107">
        <f t="shared" ref="F153:H153" si="47">F154</f>
        <v>0</v>
      </c>
      <c r="G153" s="107">
        <f t="shared" si="47"/>
        <v>0</v>
      </c>
      <c r="H153" s="107">
        <f t="shared" si="47"/>
        <v>0</v>
      </c>
      <c r="I153" s="66"/>
      <c r="J153" s="16">
        <v>1</v>
      </c>
      <c r="K153" s="16">
        <v>10</v>
      </c>
      <c r="L153" s="16">
        <v>3</v>
      </c>
      <c r="M153" s="16"/>
      <c r="N153" s="77" t="s">
        <v>336</v>
      </c>
    </row>
    <row r="154" spans="1:14" ht="18.75" customHeight="1" x14ac:dyDescent="0.2">
      <c r="A154" s="93"/>
      <c r="B154" s="19"/>
      <c r="C154" s="225"/>
      <c r="D154" s="206"/>
      <c r="E154" s="205"/>
      <c r="F154" s="205"/>
      <c r="G154" s="205"/>
      <c r="H154" s="205"/>
      <c r="I154" s="68"/>
      <c r="J154" s="7">
        <v>1</v>
      </c>
      <c r="K154" s="7">
        <v>10</v>
      </c>
      <c r="L154" s="7">
        <v>3</v>
      </c>
      <c r="M154" s="7">
        <v>1</v>
      </c>
      <c r="N154" s="4" t="s">
        <v>123</v>
      </c>
    </row>
    <row r="155" spans="1:14" ht="26.25" customHeight="1" x14ac:dyDescent="0.2">
      <c r="A155" s="337" t="s">
        <v>124</v>
      </c>
      <c r="B155" s="338"/>
      <c r="C155" s="107">
        <f>C156</f>
        <v>756924895</v>
      </c>
      <c r="D155" s="107">
        <f>D156</f>
        <v>756924895</v>
      </c>
      <c r="E155" s="107">
        <f t="shared" ref="E155:H155" si="48">E156</f>
        <v>604892886</v>
      </c>
      <c r="F155" s="107">
        <f t="shared" si="48"/>
        <v>152032009</v>
      </c>
      <c r="G155" s="107">
        <f t="shared" si="48"/>
        <v>756924895</v>
      </c>
      <c r="H155" s="107">
        <f t="shared" si="48"/>
        <v>0</v>
      </c>
      <c r="I155" s="66"/>
      <c r="J155" s="16">
        <v>1</v>
      </c>
      <c r="K155" s="16">
        <v>10</v>
      </c>
      <c r="L155" s="16">
        <v>4</v>
      </c>
      <c r="M155" s="16"/>
      <c r="N155" s="77" t="s">
        <v>336</v>
      </c>
    </row>
    <row r="156" spans="1:14" ht="39" customHeight="1" x14ac:dyDescent="0.2">
      <c r="A156" s="332" t="s">
        <v>418</v>
      </c>
      <c r="B156" s="344" t="s">
        <v>284</v>
      </c>
      <c r="C156" s="282">
        <v>756924895</v>
      </c>
      <c r="D156" s="282">
        <v>756924895</v>
      </c>
      <c r="E156" s="384">
        <v>604892886</v>
      </c>
      <c r="F156" s="384">
        <v>152032009</v>
      </c>
      <c r="G156" s="351">
        <f>E156+F156</f>
        <v>756924895</v>
      </c>
      <c r="H156" s="266">
        <f>D156-G156</f>
        <v>0</v>
      </c>
      <c r="I156" s="276" t="s">
        <v>11</v>
      </c>
      <c r="J156" s="6">
        <v>1</v>
      </c>
      <c r="K156" s="6">
        <v>10</v>
      </c>
      <c r="L156" s="6">
        <v>4</v>
      </c>
      <c r="M156" s="6">
        <v>1</v>
      </c>
      <c r="N156" s="1" t="s">
        <v>125</v>
      </c>
    </row>
    <row r="157" spans="1:14" ht="26.25" customHeight="1" x14ac:dyDescent="0.2">
      <c r="A157" s="334"/>
      <c r="B157" s="346"/>
      <c r="C157" s="379"/>
      <c r="D157" s="379"/>
      <c r="E157" s="384"/>
      <c r="F157" s="384"/>
      <c r="G157" s="351"/>
      <c r="H157" s="267"/>
      <c r="I157" s="278"/>
      <c r="J157" s="6">
        <v>1</v>
      </c>
      <c r="K157" s="6">
        <v>10</v>
      </c>
      <c r="L157" s="6">
        <v>4</v>
      </c>
      <c r="M157" s="6">
        <v>2</v>
      </c>
      <c r="N157" s="1" t="s">
        <v>126</v>
      </c>
    </row>
    <row r="158" spans="1:14" ht="42.75" customHeight="1" x14ac:dyDescent="0.2">
      <c r="A158" s="337" t="s">
        <v>127</v>
      </c>
      <c r="B158" s="338"/>
      <c r="C158" s="107">
        <f>C159</f>
        <v>780203000</v>
      </c>
      <c r="D158" s="107">
        <f>D159</f>
        <v>780203000</v>
      </c>
      <c r="E158" s="107">
        <f t="shared" ref="E158:H158" si="49">E159</f>
        <v>780203000</v>
      </c>
      <c r="F158" s="107">
        <f t="shared" si="49"/>
        <v>0</v>
      </c>
      <c r="G158" s="107">
        <f t="shared" si="49"/>
        <v>780203000</v>
      </c>
      <c r="H158" s="107">
        <f t="shared" si="49"/>
        <v>0</v>
      </c>
      <c r="I158" s="66"/>
      <c r="J158" s="16">
        <v>1</v>
      </c>
      <c r="K158" s="16">
        <v>10</v>
      </c>
      <c r="L158" s="16">
        <v>5</v>
      </c>
      <c r="M158" s="16"/>
      <c r="N158" s="77" t="s">
        <v>336</v>
      </c>
    </row>
    <row r="159" spans="1:14" ht="50.25" customHeight="1" x14ac:dyDescent="0.2">
      <c r="A159" s="26" t="s">
        <v>419</v>
      </c>
      <c r="B159" s="43" t="s">
        <v>285</v>
      </c>
      <c r="C159" s="136">
        <v>780203000</v>
      </c>
      <c r="D159" s="132">
        <v>780203000</v>
      </c>
      <c r="E159" s="146">
        <v>780203000</v>
      </c>
      <c r="F159" s="134">
        <v>0</v>
      </c>
      <c r="G159" s="116">
        <f>E159+F159</f>
        <v>780203000</v>
      </c>
      <c r="H159" s="116">
        <f>D159-G159</f>
        <v>0</v>
      </c>
      <c r="I159" s="22" t="s">
        <v>11</v>
      </c>
      <c r="J159" s="6">
        <v>1</v>
      </c>
      <c r="K159" s="6">
        <v>10</v>
      </c>
      <c r="L159" s="6">
        <v>5</v>
      </c>
      <c r="M159" s="6">
        <v>1</v>
      </c>
      <c r="N159" s="1" t="s">
        <v>373</v>
      </c>
    </row>
    <row r="160" spans="1:14" ht="38.25" x14ac:dyDescent="0.2">
      <c r="A160" s="328" t="s">
        <v>128</v>
      </c>
      <c r="B160" s="329"/>
      <c r="C160" s="115">
        <f>C161+C199+C204</f>
        <v>139022209695</v>
      </c>
      <c r="D160" s="115">
        <f>D161+D199+D204</f>
        <v>103342209695</v>
      </c>
      <c r="E160" s="115">
        <f t="shared" ref="E160:H160" si="50">E161+E199+E204</f>
        <v>56093584197</v>
      </c>
      <c r="F160" s="115">
        <f t="shared" si="50"/>
        <v>21479316801</v>
      </c>
      <c r="G160" s="115">
        <f t="shared" si="50"/>
        <v>77572900998</v>
      </c>
      <c r="H160" s="115">
        <f t="shared" si="50"/>
        <v>10765987036</v>
      </c>
      <c r="I160" s="59"/>
      <c r="J160" s="13">
        <v>2</v>
      </c>
      <c r="K160" s="13"/>
      <c r="L160" s="13"/>
      <c r="M160" s="13"/>
      <c r="N160" s="13" t="s">
        <v>128</v>
      </c>
    </row>
    <row r="161" spans="1:14" ht="33" customHeight="1" x14ac:dyDescent="0.2">
      <c r="A161" s="339" t="s">
        <v>219</v>
      </c>
      <c r="B161" s="340"/>
      <c r="C161" s="163">
        <f>C162+C166+C169+C174+C178+C180+C182+C184+C190+C194</f>
        <v>127320716166</v>
      </c>
      <c r="D161" s="163">
        <f>D162+D166+D169+D174+D178+D180+D182+D184+D190+D194</f>
        <v>91640716166</v>
      </c>
      <c r="E161" s="163">
        <f t="shared" ref="E161:H161" si="51">E162+E166+E169+E174+E178+E180+E182+E184+E190+E194</f>
        <v>45388090668</v>
      </c>
      <c r="F161" s="163">
        <f t="shared" si="51"/>
        <v>21479316801</v>
      </c>
      <c r="G161" s="163">
        <f t="shared" si="51"/>
        <v>66867407469</v>
      </c>
      <c r="H161" s="163">
        <f t="shared" si="51"/>
        <v>9769987036</v>
      </c>
      <c r="I161" s="55"/>
      <c r="J161" s="14">
        <v>2</v>
      </c>
      <c r="K161" s="14">
        <v>11</v>
      </c>
      <c r="L161" s="14"/>
      <c r="M161" s="14"/>
      <c r="N161" s="34" t="s">
        <v>219</v>
      </c>
    </row>
    <row r="162" spans="1:14" x14ac:dyDescent="0.2">
      <c r="A162" s="337" t="s">
        <v>220</v>
      </c>
      <c r="B162" s="338"/>
      <c r="C162" s="174">
        <f>SUM(C163:C165)</f>
        <v>0</v>
      </c>
      <c r="D162" s="174">
        <f>SUM(D163:D165)</f>
        <v>0</v>
      </c>
      <c r="E162" s="174">
        <f t="shared" ref="E162:H162" si="52">SUM(E163:E165)</f>
        <v>0</v>
      </c>
      <c r="F162" s="174">
        <f t="shared" si="52"/>
        <v>0</v>
      </c>
      <c r="G162" s="174">
        <f t="shared" si="52"/>
        <v>0</v>
      </c>
      <c r="H162" s="174">
        <f t="shared" si="52"/>
        <v>0</v>
      </c>
      <c r="I162" s="69"/>
      <c r="J162" s="16">
        <v>2</v>
      </c>
      <c r="K162" s="16">
        <v>11</v>
      </c>
      <c r="L162" s="16">
        <v>1</v>
      </c>
      <c r="M162" s="16"/>
      <c r="N162" s="77" t="s">
        <v>336</v>
      </c>
    </row>
    <row r="163" spans="1:14" ht="12.75" customHeight="1" x14ac:dyDescent="0.2">
      <c r="A163" s="26"/>
      <c r="B163" s="47"/>
      <c r="C163" s="158"/>
      <c r="D163" s="158"/>
      <c r="E163" s="134">
        <v>0</v>
      </c>
      <c r="F163" s="134">
        <v>0</v>
      </c>
      <c r="G163" s="166"/>
      <c r="H163" s="166"/>
      <c r="I163" s="22"/>
      <c r="J163" s="7">
        <v>2</v>
      </c>
      <c r="K163" s="7">
        <v>11</v>
      </c>
      <c r="L163" s="7">
        <v>1</v>
      </c>
      <c r="M163" s="7">
        <v>1</v>
      </c>
      <c r="N163" s="2" t="s">
        <v>255</v>
      </c>
    </row>
    <row r="164" spans="1:14" ht="12.75" customHeight="1" x14ac:dyDescent="0.2">
      <c r="A164" s="95"/>
      <c r="B164" s="48"/>
      <c r="C164" s="178"/>
      <c r="D164" s="178"/>
      <c r="E164" s="134">
        <v>0</v>
      </c>
      <c r="F164" s="134">
        <v>0</v>
      </c>
      <c r="G164" s="114"/>
      <c r="H164" s="114"/>
      <c r="I164" s="81"/>
      <c r="J164" s="7">
        <v>2</v>
      </c>
      <c r="K164" s="7">
        <v>11</v>
      </c>
      <c r="L164" s="7">
        <v>1</v>
      </c>
      <c r="M164" s="7">
        <v>2</v>
      </c>
      <c r="N164" s="2" t="s">
        <v>129</v>
      </c>
    </row>
    <row r="165" spans="1:14" ht="12.75" customHeight="1" x14ac:dyDescent="0.2">
      <c r="A165" s="95"/>
      <c r="B165" s="48"/>
      <c r="C165" s="178"/>
      <c r="D165" s="178"/>
      <c r="E165" s="134">
        <v>0</v>
      </c>
      <c r="F165" s="134">
        <v>0</v>
      </c>
      <c r="G165" s="114"/>
      <c r="H165" s="114"/>
      <c r="I165" s="81"/>
      <c r="J165" s="7">
        <v>2</v>
      </c>
      <c r="K165" s="7">
        <v>11</v>
      </c>
      <c r="L165" s="7">
        <v>1</v>
      </c>
      <c r="M165" s="7">
        <v>3</v>
      </c>
      <c r="N165" s="2" t="s">
        <v>130</v>
      </c>
    </row>
    <row r="166" spans="1:14" x14ac:dyDescent="0.2">
      <c r="A166" s="337" t="s">
        <v>131</v>
      </c>
      <c r="B166" s="338"/>
      <c r="C166" s="179">
        <f>SUM(C167:C168)</f>
        <v>11986913002</v>
      </c>
      <c r="D166" s="179">
        <f>SUM(D167:D168)</f>
        <v>11986913002</v>
      </c>
      <c r="E166" s="179">
        <f t="shared" ref="E166:H166" si="53">SUM(E167:E168)</f>
        <v>4115377533</v>
      </c>
      <c r="F166" s="179">
        <f t="shared" si="53"/>
        <v>7871535469</v>
      </c>
      <c r="G166" s="179">
        <f t="shared" si="53"/>
        <v>11986913002</v>
      </c>
      <c r="H166" s="179">
        <f t="shared" si="53"/>
        <v>0</v>
      </c>
      <c r="I166" s="70"/>
      <c r="J166" s="16">
        <v>2</v>
      </c>
      <c r="K166" s="16">
        <v>11</v>
      </c>
      <c r="L166" s="16">
        <v>2</v>
      </c>
      <c r="M166" s="16"/>
      <c r="N166" s="77" t="s">
        <v>336</v>
      </c>
    </row>
    <row r="167" spans="1:14" ht="33.75" customHeight="1" x14ac:dyDescent="0.2">
      <c r="A167" s="26" t="s">
        <v>420</v>
      </c>
      <c r="B167" s="89" t="s">
        <v>357</v>
      </c>
      <c r="C167" s="165">
        <v>11986913002</v>
      </c>
      <c r="D167" s="165">
        <v>11986913002</v>
      </c>
      <c r="E167" s="143">
        <v>4115377533</v>
      </c>
      <c r="F167" s="116">
        <v>7871535469</v>
      </c>
      <c r="G167" s="166">
        <f>E167+F167</f>
        <v>11986913002</v>
      </c>
      <c r="H167" s="166">
        <f>D167-G167</f>
        <v>0</v>
      </c>
      <c r="I167" s="22" t="s">
        <v>9</v>
      </c>
      <c r="J167" s="6">
        <v>2</v>
      </c>
      <c r="K167" s="6">
        <v>11</v>
      </c>
      <c r="L167" s="6">
        <v>2</v>
      </c>
      <c r="M167" s="6">
        <v>1</v>
      </c>
      <c r="N167" s="1" t="s">
        <v>132</v>
      </c>
    </row>
    <row r="168" spans="1:14" ht="25.5" customHeight="1" x14ac:dyDescent="0.2">
      <c r="A168" s="26"/>
      <c r="B168" s="47"/>
      <c r="C168" s="158"/>
      <c r="D168" s="158"/>
      <c r="E168" s="143"/>
      <c r="F168" s="116"/>
      <c r="G168" s="166"/>
      <c r="H168" s="166"/>
      <c r="I168" s="22"/>
      <c r="J168" s="6">
        <v>2</v>
      </c>
      <c r="K168" s="6">
        <v>11</v>
      </c>
      <c r="L168" s="6">
        <v>2</v>
      </c>
      <c r="M168" s="6">
        <v>2</v>
      </c>
      <c r="N168" s="1" t="s">
        <v>133</v>
      </c>
    </row>
    <row r="169" spans="1:14" x14ac:dyDescent="0.2">
      <c r="A169" s="337" t="s">
        <v>134</v>
      </c>
      <c r="B169" s="338"/>
      <c r="C169" s="174">
        <f>SUM(C170:C173)</f>
        <v>58422574858</v>
      </c>
      <c r="D169" s="174">
        <f t="shared" ref="D169:H169" si="54">SUM(D170:D173)</f>
        <v>22742574858</v>
      </c>
      <c r="E169" s="174">
        <f t="shared" si="54"/>
        <v>9393870273</v>
      </c>
      <c r="F169" s="174">
        <f t="shared" si="54"/>
        <v>6348704585</v>
      </c>
      <c r="G169" s="174">
        <f t="shared" si="54"/>
        <v>15742574858</v>
      </c>
      <c r="H169" s="174">
        <f t="shared" si="54"/>
        <v>7000000000</v>
      </c>
      <c r="I169" s="69"/>
      <c r="J169" s="16">
        <v>2</v>
      </c>
      <c r="K169" s="16">
        <v>11</v>
      </c>
      <c r="L169" s="16">
        <v>3</v>
      </c>
      <c r="M169" s="16"/>
      <c r="N169" s="77" t="s">
        <v>336</v>
      </c>
    </row>
    <row r="170" spans="1:14" ht="57" customHeight="1" x14ac:dyDescent="0.2">
      <c r="A170" s="26" t="s">
        <v>421</v>
      </c>
      <c r="B170" s="89" t="s">
        <v>358</v>
      </c>
      <c r="C170" s="165">
        <v>18696289847</v>
      </c>
      <c r="D170" s="165">
        <v>18696289847</v>
      </c>
      <c r="E170" s="143">
        <v>5347585262</v>
      </c>
      <c r="F170" s="143">
        <v>6348704585</v>
      </c>
      <c r="G170" s="166">
        <f>E170+F170</f>
        <v>11696289847</v>
      </c>
      <c r="H170" s="166">
        <f>D170-G170</f>
        <v>7000000000</v>
      </c>
      <c r="I170" s="22" t="s">
        <v>9</v>
      </c>
      <c r="J170" s="7">
        <v>2</v>
      </c>
      <c r="K170" s="7">
        <v>11</v>
      </c>
      <c r="L170" s="7">
        <v>3</v>
      </c>
      <c r="M170" s="7">
        <v>1</v>
      </c>
      <c r="N170" s="273" t="s">
        <v>221</v>
      </c>
    </row>
    <row r="171" spans="1:14" ht="38.25" x14ac:dyDescent="0.2">
      <c r="A171" s="26" t="s">
        <v>469</v>
      </c>
      <c r="B171" s="102" t="s">
        <v>470</v>
      </c>
      <c r="C171" s="220">
        <v>0</v>
      </c>
      <c r="D171" s="220">
        <v>0</v>
      </c>
      <c r="E171" s="219">
        <v>0</v>
      </c>
      <c r="F171" s="219">
        <v>0</v>
      </c>
      <c r="G171" s="166">
        <f>E171+F171</f>
        <v>0</v>
      </c>
      <c r="H171" s="166">
        <f>D171-G171</f>
        <v>0</v>
      </c>
      <c r="I171" s="22" t="s">
        <v>9</v>
      </c>
      <c r="J171" s="7">
        <v>2</v>
      </c>
      <c r="K171" s="7">
        <v>11</v>
      </c>
      <c r="L171" s="7">
        <v>3</v>
      </c>
      <c r="M171" s="7">
        <v>1</v>
      </c>
      <c r="N171" s="274"/>
    </row>
    <row r="172" spans="1:14" ht="54.75" customHeight="1" x14ac:dyDescent="0.2">
      <c r="A172" s="26" t="s">
        <v>481</v>
      </c>
      <c r="B172" s="102" t="s">
        <v>482</v>
      </c>
      <c r="C172" s="220">
        <v>4046285011</v>
      </c>
      <c r="D172" s="220">
        <v>4046285011</v>
      </c>
      <c r="E172" s="219">
        <v>4046285011</v>
      </c>
      <c r="F172" s="219">
        <v>0</v>
      </c>
      <c r="G172" s="166">
        <f>E172+F172</f>
        <v>4046285011</v>
      </c>
      <c r="H172" s="166">
        <f>D172-G172</f>
        <v>0</v>
      </c>
      <c r="I172" s="22" t="s">
        <v>9</v>
      </c>
      <c r="J172" s="7">
        <v>2</v>
      </c>
      <c r="K172" s="7">
        <v>11</v>
      </c>
      <c r="L172" s="7">
        <v>3</v>
      </c>
      <c r="M172" s="7">
        <v>1</v>
      </c>
      <c r="N172" s="274"/>
    </row>
    <row r="173" spans="1:14" ht="89.25" x14ac:dyDescent="0.2">
      <c r="A173" s="26" t="s">
        <v>510</v>
      </c>
      <c r="B173" s="102" t="s">
        <v>511</v>
      </c>
      <c r="C173" s="220">
        <v>35680000000</v>
      </c>
      <c r="D173" s="220">
        <v>0</v>
      </c>
      <c r="E173" s="219">
        <v>0</v>
      </c>
      <c r="F173" s="219">
        <v>0</v>
      </c>
      <c r="G173" s="166">
        <f>E173+F173</f>
        <v>0</v>
      </c>
      <c r="H173" s="166">
        <f>D173-G173</f>
        <v>0</v>
      </c>
      <c r="I173" s="22" t="s">
        <v>9</v>
      </c>
      <c r="J173" s="7">
        <v>2</v>
      </c>
      <c r="K173" s="7">
        <v>11</v>
      </c>
      <c r="L173" s="7">
        <v>3</v>
      </c>
      <c r="M173" s="7">
        <v>1</v>
      </c>
      <c r="N173" s="275"/>
    </row>
    <row r="174" spans="1:14" x14ac:dyDescent="0.2">
      <c r="A174" s="337" t="s">
        <v>135</v>
      </c>
      <c r="B174" s="338"/>
      <c r="C174" s="174">
        <f>SUM(C175:C177)</f>
        <v>3744873020</v>
      </c>
      <c r="D174" s="174">
        <f>SUM(D175:D177)</f>
        <v>3744873020</v>
      </c>
      <c r="E174" s="174">
        <f t="shared" ref="E174:H174" si="55">SUM(E175:E177)</f>
        <v>1330167367</v>
      </c>
      <c r="F174" s="174">
        <f t="shared" si="55"/>
        <v>2397609990</v>
      </c>
      <c r="G174" s="174">
        <f t="shared" si="55"/>
        <v>3727777357</v>
      </c>
      <c r="H174" s="174">
        <f t="shared" si="55"/>
        <v>17095663</v>
      </c>
      <c r="I174" s="69"/>
      <c r="J174" s="16">
        <v>2</v>
      </c>
      <c r="K174" s="16">
        <v>11</v>
      </c>
      <c r="L174" s="16">
        <v>4</v>
      </c>
      <c r="M174" s="16"/>
      <c r="N174" s="77" t="s">
        <v>336</v>
      </c>
    </row>
    <row r="175" spans="1:14" ht="51" customHeight="1" x14ac:dyDescent="0.2">
      <c r="A175" s="26" t="s">
        <v>422</v>
      </c>
      <c r="B175" s="89" t="s">
        <v>359</v>
      </c>
      <c r="C175" s="165">
        <v>2324842568</v>
      </c>
      <c r="D175" s="165">
        <v>2324842568</v>
      </c>
      <c r="E175" s="143">
        <v>1115199062</v>
      </c>
      <c r="F175" s="143">
        <v>1209643506</v>
      </c>
      <c r="G175" s="166">
        <f>E175+F175</f>
        <v>2324842568</v>
      </c>
      <c r="H175" s="166">
        <f>D175-G175</f>
        <v>0</v>
      </c>
      <c r="I175" s="22" t="s">
        <v>9</v>
      </c>
      <c r="J175" s="7">
        <v>2</v>
      </c>
      <c r="K175" s="7">
        <v>11</v>
      </c>
      <c r="L175" s="7">
        <v>4</v>
      </c>
      <c r="M175" s="7">
        <v>1</v>
      </c>
      <c r="N175" s="2" t="s">
        <v>136</v>
      </c>
    </row>
    <row r="176" spans="1:14" ht="34.5" customHeight="1" x14ac:dyDescent="0.2">
      <c r="A176" s="332" t="s">
        <v>496</v>
      </c>
      <c r="B176" s="309" t="s">
        <v>484</v>
      </c>
      <c r="C176" s="354">
        <v>1420030452</v>
      </c>
      <c r="D176" s="354">
        <v>1420030452</v>
      </c>
      <c r="E176" s="264">
        <v>214968305</v>
      </c>
      <c r="F176" s="264">
        <v>1187966484</v>
      </c>
      <c r="G176" s="266">
        <f t="shared" ref="G176" si="56">E176+F176</f>
        <v>1402934789</v>
      </c>
      <c r="H176" s="266">
        <f>D176-G176</f>
        <v>17095663</v>
      </c>
      <c r="I176" s="268" t="s">
        <v>9</v>
      </c>
      <c r="J176" s="7">
        <v>2</v>
      </c>
      <c r="K176" s="7">
        <v>11</v>
      </c>
      <c r="L176" s="7">
        <v>4</v>
      </c>
      <c r="M176" s="7">
        <v>2</v>
      </c>
      <c r="N176" s="2" t="s">
        <v>137</v>
      </c>
    </row>
    <row r="177" spans="1:14" ht="25.5" x14ac:dyDescent="0.2">
      <c r="A177" s="334"/>
      <c r="B177" s="311"/>
      <c r="C177" s="355"/>
      <c r="D177" s="355"/>
      <c r="E177" s="265"/>
      <c r="F177" s="265"/>
      <c r="G177" s="267"/>
      <c r="H177" s="267"/>
      <c r="I177" s="269"/>
      <c r="J177" s="7">
        <v>2</v>
      </c>
      <c r="K177" s="7">
        <v>11</v>
      </c>
      <c r="L177" s="7">
        <v>4</v>
      </c>
      <c r="M177" s="7">
        <v>3</v>
      </c>
      <c r="N177" s="2" t="s">
        <v>138</v>
      </c>
    </row>
    <row r="178" spans="1:14" x14ac:dyDescent="0.2">
      <c r="A178" s="337" t="s">
        <v>139</v>
      </c>
      <c r="B178" s="338"/>
      <c r="C178" s="174">
        <f>SUM(C179:C179)</f>
        <v>3712427342</v>
      </c>
      <c r="D178" s="174">
        <f>SUM(D179:D179)</f>
        <v>3712427342</v>
      </c>
      <c r="E178" s="174">
        <f t="shared" ref="E178:H178" si="57">SUM(E179:E179)</f>
        <v>3712427342</v>
      </c>
      <c r="F178" s="174">
        <f t="shared" si="57"/>
        <v>0</v>
      </c>
      <c r="G178" s="174">
        <f t="shared" si="57"/>
        <v>3712427342</v>
      </c>
      <c r="H178" s="174">
        <f t="shared" si="57"/>
        <v>0</v>
      </c>
      <c r="I178" s="69"/>
      <c r="J178" s="16">
        <v>2</v>
      </c>
      <c r="K178" s="16">
        <v>11</v>
      </c>
      <c r="L178" s="16">
        <v>5</v>
      </c>
      <c r="M178" s="16"/>
      <c r="N178" s="77" t="s">
        <v>336</v>
      </c>
    </row>
    <row r="179" spans="1:14" ht="28.5" customHeight="1" x14ac:dyDescent="0.2">
      <c r="A179" s="26" t="s">
        <v>423</v>
      </c>
      <c r="B179" s="89" t="s">
        <v>360</v>
      </c>
      <c r="C179" s="165">
        <v>3712427342</v>
      </c>
      <c r="D179" s="165">
        <v>3712427342</v>
      </c>
      <c r="E179" s="133">
        <v>3712427342</v>
      </c>
      <c r="F179" s="116">
        <v>0</v>
      </c>
      <c r="G179" s="166">
        <f>E179+F179</f>
        <v>3712427342</v>
      </c>
      <c r="H179" s="166">
        <f>D179-G179</f>
        <v>0</v>
      </c>
      <c r="I179" s="22" t="s">
        <v>9</v>
      </c>
      <c r="J179" s="7">
        <v>2</v>
      </c>
      <c r="K179" s="7">
        <v>11</v>
      </c>
      <c r="L179" s="7">
        <v>5</v>
      </c>
      <c r="M179" s="7">
        <v>1</v>
      </c>
      <c r="N179" s="2" t="s">
        <v>256</v>
      </c>
    </row>
    <row r="180" spans="1:14" x14ac:dyDescent="0.2">
      <c r="A180" s="337" t="s">
        <v>140</v>
      </c>
      <c r="B180" s="338"/>
      <c r="C180" s="174">
        <f>SUM(C181:C181)</f>
        <v>3449698591</v>
      </c>
      <c r="D180" s="174">
        <f>SUM(D181:D181)</f>
        <v>3449698591</v>
      </c>
      <c r="E180" s="174">
        <f t="shared" ref="E180:H180" si="58">SUM(E181:E181)</f>
        <v>3449698591</v>
      </c>
      <c r="F180" s="174">
        <f t="shared" si="58"/>
        <v>0</v>
      </c>
      <c r="G180" s="174">
        <f t="shared" si="58"/>
        <v>3449698591</v>
      </c>
      <c r="H180" s="174">
        <f t="shared" si="58"/>
        <v>0</v>
      </c>
      <c r="I180" s="69"/>
      <c r="J180" s="16">
        <v>2</v>
      </c>
      <c r="K180" s="16">
        <v>11</v>
      </c>
      <c r="L180" s="16">
        <v>6</v>
      </c>
      <c r="M180" s="16"/>
      <c r="N180" s="77" t="s">
        <v>336</v>
      </c>
    </row>
    <row r="181" spans="1:14" ht="44.25" customHeight="1" x14ac:dyDescent="0.2">
      <c r="A181" s="26" t="s">
        <v>424</v>
      </c>
      <c r="B181" s="89" t="s">
        <v>361</v>
      </c>
      <c r="C181" s="165">
        <v>3449698591</v>
      </c>
      <c r="D181" s="133">
        <v>3449698591</v>
      </c>
      <c r="E181" s="133">
        <v>3449698591</v>
      </c>
      <c r="F181" s="116">
        <v>0</v>
      </c>
      <c r="G181" s="166">
        <f>E181+F181</f>
        <v>3449698591</v>
      </c>
      <c r="H181" s="166">
        <f>D181-G181</f>
        <v>0</v>
      </c>
      <c r="I181" s="22" t="s">
        <v>9</v>
      </c>
      <c r="J181" s="7">
        <v>2</v>
      </c>
      <c r="K181" s="7">
        <v>11</v>
      </c>
      <c r="L181" s="7">
        <v>6</v>
      </c>
      <c r="M181" s="7">
        <v>1</v>
      </c>
      <c r="N181" s="2" t="s">
        <v>141</v>
      </c>
    </row>
    <row r="182" spans="1:14" x14ac:dyDescent="0.2">
      <c r="A182" s="337" t="s">
        <v>142</v>
      </c>
      <c r="B182" s="338"/>
      <c r="C182" s="174">
        <f>SUM(C183:C183)</f>
        <v>647022543</v>
      </c>
      <c r="D182" s="174">
        <f>SUM(D183:D183)</f>
        <v>647022543</v>
      </c>
      <c r="E182" s="174">
        <f t="shared" ref="E182:H182" si="59">SUM(E183:E183)</f>
        <v>549282950</v>
      </c>
      <c r="F182" s="174">
        <f t="shared" si="59"/>
        <v>50000000</v>
      </c>
      <c r="G182" s="174">
        <f t="shared" si="59"/>
        <v>599282950</v>
      </c>
      <c r="H182" s="174">
        <f t="shared" si="59"/>
        <v>47739593</v>
      </c>
      <c r="I182" s="69"/>
      <c r="J182" s="16">
        <v>2</v>
      </c>
      <c r="K182" s="16">
        <v>11</v>
      </c>
      <c r="L182" s="16">
        <v>7</v>
      </c>
      <c r="M182" s="16"/>
      <c r="N182" s="77" t="s">
        <v>336</v>
      </c>
    </row>
    <row r="183" spans="1:14" ht="30.75" customHeight="1" x14ac:dyDescent="0.2">
      <c r="A183" s="26" t="s">
        <v>425</v>
      </c>
      <c r="B183" s="89" t="s">
        <v>362</v>
      </c>
      <c r="C183" s="165">
        <v>647022543</v>
      </c>
      <c r="D183" s="165">
        <v>647022543</v>
      </c>
      <c r="E183" s="133">
        <v>549282950</v>
      </c>
      <c r="F183" s="116">
        <v>50000000</v>
      </c>
      <c r="G183" s="166">
        <f>E183+F183</f>
        <v>599282950</v>
      </c>
      <c r="H183" s="166">
        <f>D183-G183</f>
        <v>47739593</v>
      </c>
      <c r="I183" s="22" t="s">
        <v>9</v>
      </c>
      <c r="J183" s="7">
        <v>2</v>
      </c>
      <c r="K183" s="7">
        <v>11</v>
      </c>
      <c r="L183" s="7">
        <v>7</v>
      </c>
      <c r="M183" s="7">
        <v>1</v>
      </c>
      <c r="N183" s="2" t="s">
        <v>143</v>
      </c>
    </row>
    <row r="184" spans="1:14" x14ac:dyDescent="0.2">
      <c r="A184" s="337" t="s">
        <v>144</v>
      </c>
      <c r="B184" s="338"/>
      <c r="C184" s="174">
        <f>SUM(C185:C189)</f>
        <v>19201290347</v>
      </c>
      <c r="D184" s="174">
        <f>SUM(D185:D189)</f>
        <v>19201290347</v>
      </c>
      <c r="E184" s="174">
        <f t="shared" ref="E184:H184" si="60">SUM(E185:E189)</f>
        <v>19201290347</v>
      </c>
      <c r="F184" s="174">
        <f t="shared" si="60"/>
        <v>0</v>
      </c>
      <c r="G184" s="174">
        <f t="shared" si="60"/>
        <v>19201290347</v>
      </c>
      <c r="H184" s="174">
        <f t="shared" si="60"/>
        <v>0</v>
      </c>
      <c r="I184" s="69"/>
      <c r="J184" s="16">
        <v>2</v>
      </c>
      <c r="K184" s="16">
        <v>11</v>
      </c>
      <c r="L184" s="16">
        <v>8</v>
      </c>
      <c r="M184" s="16"/>
      <c r="N184" s="77" t="s">
        <v>336</v>
      </c>
    </row>
    <row r="185" spans="1:14" ht="25.5" x14ac:dyDescent="0.2">
      <c r="A185" s="332" t="s">
        <v>426</v>
      </c>
      <c r="B185" s="335" t="s">
        <v>480</v>
      </c>
      <c r="C185" s="354">
        <v>18574983563</v>
      </c>
      <c r="D185" s="264">
        <v>18574983563</v>
      </c>
      <c r="E185" s="264">
        <v>18574983563</v>
      </c>
      <c r="F185" s="264">
        <v>0</v>
      </c>
      <c r="G185" s="266">
        <f>E185+F185</f>
        <v>18574983563</v>
      </c>
      <c r="H185" s="266">
        <f>D185-G185</f>
        <v>0</v>
      </c>
      <c r="I185" s="268" t="s">
        <v>9</v>
      </c>
      <c r="J185" s="7">
        <v>2</v>
      </c>
      <c r="K185" s="7">
        <v>11</v>
      </c>
      <c r="L185" s="7">
        <v>8</v>
      </c>
      <c r="M185" s="7">
        <v>1</v>
      </c>
      <c r="N185" s="2" t="s">
        <v>257</v>
      </c>
    </row>
    <row r="186" spans="1:14" ht="25.5" x14ac:dyDescent="0.2">
      <c r="A186" s="333"/>
      <c r="B186" s="363"/>
      <c r="C186" s="396"/>
      <c r="D186" s="364"/>
      <c r="E186" s="364"/>
      <c r="F186" s="364"/>
      <c r="G186" s="270"/>
      <c r="H186" s="270"/>
      <c r="I186" s="284"/>
      <c r="J186" s="7">
        <v>2</v>
      </c>
      <c r="K186" s="7">
        <v>11</v>
      </c>
      <c r="L186" s="7">
        <v>8</v>
      </c>
      <c r="M186" s="7">
        <v>2</v>
      </c>
      <c r="N186" s="2" t="s">
        <v>145</v>
      </c>
    </row>
    <row r="187" spans="1:14" ht="25.5" x14ac:dyDescent="0.2">
      <c r="A187" s="334"/>
      <c r="B187" s="336"/>
      <c r="C187" s="355"/>
      <c r="D187" s="265"/>
      <c r="E187" s="265"/>
      <c r="F187" s="265"/>
      <c r="G187" s="267"/>
      <c r="H187" s="267"/>
      <c r="I187" s="269"/>
      <c r="J187" s="97">
        <v>2</v>
      </c>
      <c r="K187" s="97">
        <v>11</v>
      </c>
      <c r="L187" s="97">
        <v>8</v>
      </c>
      <c r="M187" s="97">
        <v>3</v>
      </c>
      <c r="N187" s="98" t="s">
        <v>146</v>
      </c>
    </row>
    <row r="188" spans="1:14" ht="44.25" customHeight="1" x14ac:dyDescent="0.2">
      <c r="A188" s="95" t="s">
        <v>427</v>
      </c>
      <c r="B188" s="48" t="s">
        <v>372</v>
      </c>
      <c r="C188" s="178">
        <v>626306784</v>
      </c>
      <c r="D188" s="178">
        <v>626306784</v>
      </c>
      <c r="E188" s="117">
        <v>626306784</v>
      </c>
      <c r="F188" s="117">
        <v>0</v>
      </c>
      <c r="G188" s="114">
        <f>E188+F188</f>
        <v>626306784</v>
      </c>
      <c r="H188" s="114">
        <f>D188-G188</f>
        <v>0</v>
      </c>
      <c r="I188" s="22" t="s">
        <v>9</v>
      </c>
      <c r="J188" s="97">
        <v>2</v>
      </c>
      <c r="K188" s="97">
        <v>11</v>
      </c>
      <c r="L188" s="97">
        <v>8</v>
      </c>
      <c r="M188" s="97">
        <v>3</v>
      </c>
      <c r="N188" s="98" t="s">
        <v>146</v>
      </c>
    </row>
    <row r="189" spans="1:14" ht="18.75" customHeight="1" x14ac:dyDescent="0.2">
      <c r="A189" s="26"/>
      <c r="B189" s="49"/>
      <c r="C189" s="180"/>
      <c r="D189" s="180"/>
      <c r="E189" s="143"/>
      <c r="F189" s="143"/>
      <c r="G189" s="114"/>
      <c r="H189" s="114"/>
      <c r="I189" s="22"/>
      <c r="J189" s="7">
        <v>2</v>
      </c>
      <c r="K189" s="7">
        <v>11</v>
      </c>
      <c r="L189" s="7">
        <v>8</v>
      </c>
      <c r="M189" s="7">
        <v>4</v>
      </c>
      <c r="N189" s="2" t="s">
        <v>147</v>
      </c>
    </row>
    <row r="190" spans="1:14" x14ac:dyDescent="0.2">
      <c r="A190" s="337" t="s">
        <v>148</v>
      </c>
      <c r="B190" s="338"/>
      <c r="C190" s="174">
        <f>SUM(C191:C193)</f>
        <v>7628091290</v>
      </c>
      <c r="D190" s="174">
        <f>SUM(D191:D193)</f>
        <v>7628091290</v>
      </c>
      <c r="E190" s="174">
        <f t="shared" ref="E190:H190" si="61">SUM(E191:E193)</f>
        <v>2585697669</v>
      </c>
      <c r="F190" s="174">
        <f t="shared" si="61"/>
        <v>2337241841</v>
      </c>
      <c r="G190" s="174">
        <f t="shared" si="61"/>
        <v>4922939510</v>
      </c>
      <c r="H190" s="174">
        <f t="shared" si="61"/>
        <v>2705151780</v>
      </c>
      <c r="I190" s="69"/>
      <c r="J190" s="16">
        <v>2</v>
      </c>
      <c r="K190" s="16">
        <v>11</v>
      </c>
      <c r="L190" s="16">
        <v>9</v>
      </c>
      <c r="M190" s="16"/>
      <c r="N190" s="77" t="s">
        <v>336</v>
      </c>
    </row>
    <row r="191" spans="1:14" ht="29.25" customHeight="1" x14ac:dyDescent="0.2">
      <c r="A191" s="26" t="s">
        <v>428</v>
      </c>
      <c r="B191" s="89" t="s">
        <v>365</v>
      </c>
      <c r="C191" s="165">
        <v>3898091290</v>
      </c>
      <c r="D191" s="165">
        <v>3898091290</v>
      </c>
      <c r="E191" s="143">
        <v>1888402673</v>
      </c>
      <c r="F191" s="143">
        <v>1872252695</v>
      </c>
      <c r="G191" s="166">
        <f>E191+F191</f>
        <v>3760655368</v>
      </c>
      <c r="H191" s="166">
        <f>D191-G191</f>
        <v>137435922</v>
      </c>
      <c r="I191" s="22" t="s">
        <v>9</v>
      </c>
      <c r="J191" s="271">
        <v>2</v>
      </c>
      <c r="K191" s="271">
        <v>11</v>
      </c>
      <c r="L191" s="271">
        <v>9</v>
      </c>
      <c r="M191" s="271">
        <v>1</v>
      </c>
      <c r="N191" s="262" t="s">
        <v>149</v>
      </c>
    </row>
    <row r="192" spans="1:14" ht="32.25" customHeight="1" x14ac:dyDescent="0.2">
      <c r="A192" s="26" t="s">
        <v>429</v>
      </c>
      <c r="B192" s="84" t="s">
        <v>483</v>
      </c>
      <c r="C192" s="165">
        <v>3538376448</v>
      </c>
      <c r="D192" s="143">
        <v>3538376448</v>
      </c>
      <c r="E192" s="143">
        <v>505671444</v>
      </c>
      <c r="F192" s="143">
        <v>464989146</v>
      </c>
      <c r="G192" s="166">
        <f>E192+F192</f>
        <v>970660590</v>
      </c>
      <c r="H192" s="166">
        <f>D192-G192</f>
        <v>2567715858</v>
      </c>
      <c r="I192" s="22" t="s">
        <v>9</v>
      </c>
      <c r="J192" s="272"/>
      <c r="K192" s="272"/>
      <c r="L192" s="272"/>
      <c r="M192" s="272"/>
      <c r="N192" s="263"/>
    </row>
    <row r="193" spans="1:14" ht="38.25" x14ac:dyDescent="0.2">
      <c r="A193" s="26" t="s">
        <v>467</v>
      </c>
      <c r="B193" s="102" t="s">
        <v>468</v>
      </c>
      <c r="C193" s="219">
        <v>191623552</v>
      </c>
      <c r="D193" s="219">
        <v>191623552</v>
      </c>
      <c r="E193" s="219">
        <v>191623552</v>
      </c>
      <c r="F193" s="219">
        <v>0</v>
      </c>
      <c r="G193" s="166">
        <f>E193+F193</f>
        <v>191623552</v>
      </c>
      <c r="H193" s="166">
        <f>D193-G193</f>
        <v>0</v>
      </c>
      <c r="I193" s="22" t="s">
        <v>9</v>
      </c>
      <c r="J193" s="271">
        <v>2</v>
      </c>
      <c r="K193" s="271">
        <v>11</v>
      </c>
      <c r="L193" s="271">
        <v>9</v>
      </c>
      <c r="M193" s="271">
        <v>1</v>
      </c>
      <c r="N193" s="262" t="s">
        <v>149</v>
      </c>
    </row>
    <row r="194" spans="1:14" x14ac:dyDescent="0.2">
      <c r="A194" s="337" t="s">
        <v>150</v>
      </c>
      <c r="B194" s="338"/>
      <c r="C194" s="174">
        <f>SUM(C195:C198)</f>
        <v>18527825173</v>
      </c>
      <c r="D194" s="174">
        <f t="shared" ref="D194:G194" si="62">SUM(D195:D198)</f>
        <v>18527825173</v>
      </c>
      <c r="E194" s="174">
        <f t="shared" si="62"/>
        <v>1050278596</v>
      </c>
      <c r="F194" s="174">
        <f t="shared" si="62"/>
        <v>2474224916</v>
      </c>
      <c r="G194" s="174">
        <f t="shared" si="62"/>
        <v>3524503512</v>
      </c>
      <c r="H194" s="174">
        <f>SUM(H195:H197)</f>
        <v>0</v>
      </c>
      <c r="I194" s="69"/>
      <c r="J194" s="272"/>
      <c r="K194" s="272"/>
      <c r="L194" s="272"/>
      <c r="M194" s="272"/>
      <c r="N194" s="263"/>
    </row>
    <row r="195" spans="1:14" ht="38.25" x14ac:dyDescent="0.2">
      <c r="A195" s="26" t="s">
        <v>430</v>
      </c>
      <c r="B195" s="209" t="s">
        <v>371</v>
      </c>
      <c r="C195" s="224">
        <v>612237464</v>
      </c>
      <c r="D195" s="143">
        <v>612237464</v>
      </c>
      <c r="E195" s="143">
        <v>612237464</v>
      </c>
      <c r="F195" s="143">
        <v>0</v>
      </c>
      <c r="G195" s="166">
        <f>E195+F195</f>
        <v>612237464</v>
      </c>
      <c r="H195" s="166">
        <f>D195-G195</f>
        <v>0</v>
      </c>
      <c r="I195" s="22" t="s">
        <v>9</v>
      </c>
      <c r="J195" s="271">
        <v>2</v>
      </c>
      <c r="K195" s="271">
        <v>11</v>
      </c>
      <c r="L195" s="271">
        <v>10</v>
      </c>
      <c r="M195" s="271">
        <v>1</v>
      </c>
      <c r="N195" s="262" t="s">
        <v>151</v>
      </c>
    </row>
    <row r="196" spans="1:14" ht="25.5" customHeight="1" x14ac:dyDescent="0.2">
      <c r="A196" s="26" t="s">
        <v>431</v>
      </c>
      <c r="B196" s="17" t="s">
        <v>370</v>
      </c>
      <c r="C196" s="221">
        <v>681728541</v>
      </c>
      <c r="D196" s="143">
        <v>681728541</v>
      </c>
      <c r="E196" s="143">
        <v>379041132</v>
      </c>
      <c r="F196" s="143">
        <v>302687409</v>
      </c>
      <c r="G196" s="166">
        <f t="shared" ref="G196:G198" si="63">E196+F196</f>
        <v>681728541</v>
      </c>
      <c r="H196" s="166">
        <f t="shared" ref="H196:H198" si="64">D196-G196</f>
        <v>0</v>
      </c>
      <c r="I196" s="22" t="s">
        <v>9</v>
      </c>
      <c r="J196" s="272"/>
      <c r="K196" s="272"/>
      <c r="L196" s="272"/>
      <c r="M196" s="272"/>
      <c r="N196" s="263"/>
    </row>
    <row r="197" spans="1:14" ht="38.25" customHeight="1" x14ac:dyDescent="0.2">
      <c r="A197" s="26" t="s">
        <v>432</v>
      </c>
      <c r="B197" s="210" t="s">
        <v>363</v>
      </c>
      <c r="C197" s="226">
        <v>605037507</v>
      </c>
      <c r="D197" s="143">
        <v>605037507</v>
      </c>
      <c r="E197" s="143">
        <v>59000000</v>
      </c>
      <c r="F197" s="143">
        <v>546037507</v>
      </c>
      <c r="G197" s="166">
        <f t="shared" si="63"/>
        <v>605037507</v>
      </c>
      <c r="H197" s="166">
        <f t="shared" si="64"/>
        <v>0</v>
      </c>
      <c r="I197" s="22" t="s">
        <v>9</v>
      </c>
      <c r="J197" s="7">
        <v>2</v>
      </c>
      <c r="K197" s="7">
        <v>11</v>
      </c>
      <c r="L197" s="7">
        <v>10</v>
      </c>
      <c r="M197" s="7">
        <v>2</v>
      </c>
      <c r="N197" s="2" t="s">
        <v>152</v>
      </c>
    </row>
    <row r="198" spans="1:14" ht="38.25" customHeight="1" x14ac:dyDescent="0.2">
      <c r="A198" s="26" t="s">
        <v>497</v>
      </c>
      <c r="B198" s="89" t="s">
        <v>498</v>
      </c>
      <c r="C198" s="165">
        <v>16628821661</v>
      </c>
      <c r="D198" s="253">
        <v>16628821661</v>
      </c>
      <c r="E198" s="253">
        <v>0</v>
      </c>
      <c r="F198" s="253">
        <v>1625500000</v>
      </c>
      <c r="G198" s="254">
        <f t="shared" si="63"/>
        <v>1625500000</v>
      </c>
      <c r="H198" s="166">
        <f t="shared" si="64"/>
        <v>15003321661</v>
      </c>
      <c r="I198" s="22" t="s">
        <v>9</v>
      </c>
      <c r="J198" s="7">
        <v>2</v>
      </c>
      <c r="K198" s="7">
        <v>11</v>
      </c>
      <c r="L198" s="7">
        <v>10</v>
      </c>
      <c r="M198" s="7">
        <v>2</v>
      </c>
      <c r="N198" s="2" t="s">
        <v>152</v>
      </c>
    </row>
    <row r="199" spans="1:14" ht="12.75" customHeight="1" x14ac:dyDescent="0.2">
      <c r="A199" s="339" t="s">
        <v>258</v>
      </c>
      <c r="B199" s="340"/>
      <c r="C199" s="181">
        <f>C200</f>
        <v>9963233877</v>
      </c>
      <c r="D199" s="181">
        <f>D200</f>
        <v>9963233877</v>
      </c>
      <c r="E199" s="181">
        <f t="shared" ref="E199:H199" si="65">E200</f>
        <v>8967233877</v>
      </c>
      <c r="F199" s="181">
        <f t="shared" si="65"/>
        <v>0</v>
      </c>
      <c r="G199" s="181">
        <f t="shared" si="65"/>
        <v>8967233877</v>
      </c>
      <c r="H199" s="181">
        <f t="shared" si="65"/>
        <v>996000000</v>
      </c>
      <c r="I199" s="90"/>
      <c r="J199" s="14">
        <v>2</v>
      </c>
      <c r="K199" s="14">
        <v>12</v>
      </c>
      <c r="L199" s="14"/>
      <c r="M199" s="14"/>
      <c r="N199" s="57" t="s">
        <v>258</v>
      </c>
    </row>
    <row r="200" spans="1:14" ht="22.5" customHeight="1" x14ac:dyDescent="0.2">
      <c r="A200" s="337" t="s">
        <v>153</v>
      </c>
      <c r="B200" s="338"/>
      <c r="C200" s="108">
        <f>SUM(C201:C203)</f>
        <v>9963233877</v>
      </c>
      <c r="D200" s="108">
        <f>SUM(D201:D203)</f>
        <v>9963233877</v>
      </c>
      <c r="E200" s="108">
        <f t="shared" ref="E200:H200" si="66">SUM(E201:E203)</f>
        <v>8967233877</v>
      </c>
      <c r="F200" s="108">
        <f t="shared" si="66"/>
        <v>0</v>
      </c>
      <c r="G200" s="108">
        <f t="shared" si="66"/>
        <v>8967233877</v>
      </c>
      <c r="H200" s="108">
        <f t="shared" si="66"/>
        <v>996000000</v>
      </c>
      <c r="I200" s="66"/>
      <c r="J200" s="16">
        <v>2</v>
      </c>
      <c r="K200" s="16">
        <v>12</v>
      </c>
      <c r="L200" s="16">
        <v>1</v>
      </c>
      <c r="M200" s="16"/>
      <c r="N200" s="77" t="s">
        <v>336</v>
      </c>
    </row>
    <row r="201" spans="1:14" ht="30" customHeight="1" x14ac:dyDescent="0.2">
      <c r="A201" s="26" t="s">
        <v>433</v>
      </c>
      <c r="B201" s="47" t="s">
        <v>344</v>
      </c>
      <c r="C201" s="158">
        <v>3769875580</v>
      </c>
      <c r="D201" s="158">
        <v>3769875580</v>
      </c>
      <c r="E201" s="145">
        <v>2773875580</v>
      </c>
      <c r="F201" s="182">
        <v>0</v>
      </c>
      <c r="G201" s="172">
        <f>E201+F201</f>
        <v>2773875580</v>
      </c>
      <c r="H201" s="172">
        <f>D201-G201</f>
        <v>996000000</v>
      </c>
      <c r="I201" s="22" t="s">
        <v>321</v>
      </c>
      <c r="J201" s="6">
        <v>2</v>
      </c>
      <c r="K201" s="6">
        <v>12</v>
      </c>
      <c r="L201" s="6">
        <v>1</v>
      </c>
      <c r="M201" s="6">
        <v>1</v>
      </c>
      <c r="N201" s="1" t="s">
        <v>154</v>
      </c>
    </row>
    <row r="202" spans="1:14" ht="28.5" customHeight="1" x14ac:dyDescent="0.2">
      <c r="A202" s="26" t="s">
        <v>434</v>
      </c>
      <c r="B202" s="92" t="s">
        <v>345</v>
      </c>
      <c r="C202" s="183">
        <v>4800887877</v>
      </c>
      <c r="D202" s="183">
        <v>4800887877</v>
      </c>
      <c r="E202" s="145">
        <v>4800887877</v>
      </c>
      <c r="F202" s="182">
        <v>0</v>
      </c>
      <c r="G202" s="172">
        <f t="shared" ref="G202:G203" si="67">E202+F202</f>
        <v>4800887877</v>
      </c>
      <c r="H202" s="172">
        <f t="shared" ref="H202:H203" si="68">D202-G202</f>
        <v>0</v>
      </c>
      <c r="I202" s="22" t="s">
        <v>321</v>
      </c>
      <c r="J202" s="6">
        <v>2</v>
      </c>
      <c r="K202" s="6">
        <v>12</v>
      </c>
      <c r="L202" s="6">
        <v>1</v>
      </c>
      <c r="M202" s="6">
        <v>2</v>
      </c>
      <c r="N202" s="1" t="s">
        <v>155</v>
      </c>
    </row>
    <row r="203" spans="1:14" ht="30" customHeight="1" x14ac:dyDescent="0.2">
      <c r="A203" s="26" t="s">
        <v>435</v>
      </c>
      <c r="B203" s="85" t="s">
        <v>346</v>
      </c>
      <c r="C203" s="218">
        <v>1392470420</v>
      </c>
      <c r="D203" s="142">
        <v>1392470420</v>
      </c>
      <c r="E203" s="145">
        <v>1392470420</v>
      </c>
      <c r="F203" s="182">
        <v>0</v>
      </c>
      <c r="G203" s="172">
        <f t="shared" si="67"/>
        <v>1392470420</v>
      </c>
      <c r="H203" s="172">
        <f t="shared" si="68"/>
        <v>0</v>
      </c>
      <c r="I203" s="22" t="s">
        <v>321</v>
      </c>
      <c r="J203" s="6">
        <v>2</v>
      </c>
      <c r="K203" s="6">
        <v>12</v>
      </c>
      <c r="L203" s="6">
        <v>1</v>
      </c>
      <c r="M203" s="6">
        <v>3</v>
      </c>
      <c r="N203" s="1" t="s">
        <v>156</v>
      </c>
    </row>
    <row r="204" spans="1:14" ht="12.75" customHeight="1" x14ac:dyDescent="0.2">
      <c r="A204" s="339" t="s">
        <v>157</v>
      </c>
      <c r="B204" s="340"/>
      <c r="C204" s="181">
        <f>C205</f>
        <v>1738259652</v>
      </c>
      <c r="D204" s="181">
        <f>D205</f>
        <v>1738259652</v>
      </c>
      <c r="E204" s="181">
        <f>E205</f>
        <v>1738259652</v>
      </c>
      <c r="F204" s="181">
        <f t="shared" ref="F204:H204" si="69">F205</f>
        <v>0</v>
      </c>
      <c r="G204" s="181">
        <f t="shared" si="69"/>
        <v>1738259652</v>
      </c>
      <c r="H204" s="181">
        <f t="shared" si="69"/>
        <v>0</v>
      </c>
      <c r="I204" s="55"/>
      <c r="J204" s="14">
        <v>2</v>
      </c>
      <c r="K204" s="14">
        <v>13</v>
      </c>
      <c r="L204" s="14"/>
      <c r="M204" s="14"/>
      <c r="N204" s="57" t="s">
        <v>157</v>
      </c>
    </row>
    <row r="205" spans="1:14" x14ac:dyDescent="0.2">
      <c r="A205" s="337" t="s">
        <v>158</v>
      </c>
      <c r="B205" s="338"/>
      <c r="C205" s="108">
        <f>SUM(C206:C206)</f>
        <v>1738259652</v>
      </c>
      <c r="D205" s="108">
        <f>SUM(D206:D206)</f>
        <v>1738259652</v>
      </c>
      <c r="E205" s="108">
        <f>SUM(E206:E206)</f>
        <v>1738259652</v>
      </c>
      <c r="F205" s="108">
        <f t="shared" ref="F205:H205" si="70">SUM(F206:F206)</f>
        <v>0</v>
      </c>
      <c r="G205" s="108">
        <f t="shared" si="70"/>
        <v>1738259652</v>
      </c>
      <c r="H205" s="108">
        <f t="shared" si="70"/>
        <v>0</v>
      </c>
      <c r="I205" s="54"/>
      <c r="J205" s="16">
        <v>2</v>
      </c>
      <c r="K205" s="16">
        <v>13</v>
      </c>
      <c r="L205" s="16">
        <v>1</v>
      </c>
      <c r="M205" s="16"/>
      <c r="N205" s="77" t="s">
        <v>336</v>
      </c>
    </row>
    <row r="206" spans="1:14" ht="33.75" customHeight="1" x14ac:dyDescent="0.2">
      <c r="A206" s="26" t="s">
        <v>436</v>
      </c>
      <c r="B206" s="89" t="s">
        <v>364</v>
      </c>
      <c r="C206" s="165">
        <v>1738259652</v>
      </c>
      <c r="D206" s="160">
        <v>1738259652</v>
      </c>
      <c r="E206" s="160">
        <v>1738259652</v>
      </c>
      <c r="F206" s="135">
        <v>0</v>
      </c>
      <c r="G206" s="111">
        <f>E206+F206</f>
        <v>1738259652</v>
      </c>
      <c r="H206" s="111">
        <f>D206-G206</f>
        <v>0</v>
      </c>
      <c r="I206" s="22" t="s">
        <v>9</v>
      </c>
      <c r="J206" s="7">
        <v>2</v>
      </c>
      <c r="K206" s="7">
        <v>13</v>
      </c>
      <c r="L206" s="7">
        <v>1</v>
      </c>
      <c r="M206" s="7">
        <v>1</v>
      </c>
      <c r="N206" s="1" t="s">
        <v>159</v>
      </c>
    </row>
    <row r="207" spans="1:14" ht="51" customHeight="1" x14ac:dyDescent="0.2">
      <c r="A207" s="328" t="s">
        <v>229</v>
      </c>
      <c r="B207" s="329"/>
      <c r="C207" s="115">
        <f>C208+C214+C224</f>
        <v>4207993745</v>
      </c>
      <c r="D207" s="115">
        <f>D208+D214+D224</f>
        <v>4207993745</v>
      </c>
      <c r="E207" s="115">
        <f t="shared" ref="E207:H207" si="71">E208+E214+E224</f>
        <v>3951754776</v>
      </c>
      <c r="F207" s="115">
        <f t="shared" si="71"/>
        <v>256238969</v>
      </c>
      <c r="G207" s="115">
        <f t="shared" si="71"/>
        <v>4207993745</v>
      </c>
      <c r="H207" s="115">
        <f t="shared" si="71"/>
        <v>0</v>
      </c>
      <c r="I207" s="59"/>
      <c r="J207" s="13">
        <v>3</v>
      </c>
      <c r="K207" s="21"/>
      <c r="L207" s="21"/>
      <c r="M207" s="21"/>
      <c r="N207" s="13" t="s">
        <v>229</v>
      </c>
    </row>
    <row r="208" spans="1:14" ht="29.25" customHeight="1" x14ac:dyDescent="0.2">
      <c r="A208" s="87"/>
      <c r="B208" s="87" t="s">
        <v>160</v>
      </c>
      <c r="C208" s="184">
        <f>C209</f>
        <v>1794872327</v>
      </c>
      <c r="D208" s="184">
        <f>D209</f>
        <v>1794872327</v>
      </c>
      <c r="E208" s="184">
        <f>E209</f>
        <v>1538633358</v>
      </c>
      <c r="F208" s="184">
        <f t="shared" ref="F208:H208" si="72">F209</f>
        <v>256238969</v>
      </c>
      <c r="G208" s="184">
        <f t="shared" si="72"/>
        <v>1794872327</v>
      </c>
      <c r="H208" s="184">
        <f t="shared" si="72"/>
        <v>0</v>
      </c>
      <c r="I208" s="55"/>
      <c r="J208" s="14">
        <v>3</v>
      </c>
      <c r="K208" s="14">
        <v>14</v>
      </c>
      <c r="L208" s="33"/>
      <c r="M208" s="33"/>
      <c r="N208" s="34" t="s">
        <v>160</v>
      </c>
    </row>
    <row r="209" spans="1:14" ht="25.5" x14ac:dyDescent="0.2">
      <c r="A209" s="78"/>
      <c r="B209" s="78" t="s">
        <v>161</v>
      </c>
      <c r="C209" s="107">
        <f>SUM(C210:C210)</f>
        <v>1794872327</v>
      </c>
      <c r="D209" s="108">
        <f>SUM(D210:D210)</f>
        <v>1794872327</v>
      </c>
      <c r="E209" s="108">
        <f>SUM(E210:E210)</f>
        <v>1538633358</v>
      </c>
      <c r="F209" s="108">
        <f t="shared" ref="F209:H209" si="73">SUM(F210:F210)</f>
        <v>256238969</v>
      </c>
      <c r="G209" s="108">
        <f t="shared" si="73"/>
        <v>1794872327</v>
      </c>
      <c r="H209" s="108">
        <f t="shared" si="73"/>
        <v>0</v>
      </c>
      <c r="I209" s="54"/>
      <c r="J209" s="16">
        <v>3</v>
      </c>
      <c r="K209" s="16">
        <v>14</v>
      </c>
      <c r="L209" s="16">
        <v>1</v>
      </c>
      <c r="M209" s="16"/>
      <c r="N209" s="77" t="s">
        <v>336</v>
      </c>
    </row>
    <row r="210" spans="1:14" ht="53.25" customHeight="1" x14ac:dyDescent="0.2">
      <c r="A210" s="332" t="s">
        <v>437</v>
      </c>
      <c r="B210" s="211" t="s">
        <v>332</v>
      </c>
      <c r="C210" s="282">
        <v>1794872327</v>
      </c>
      <c r="D210" s="288">
        <v>1794872327</v>
      </c>
      <c r="E210" s="353">
        <v>1538633358</v>
      </c>
      <c r="F210" s="353">
        <v>256238969</v>
      </c>
      <c r="G210" s="351">
        <f>E210+F210</f>
        <v>1794872327</v>
      </c>
      <c r="H210" s="266">
        <f>D210-G210</f>
        <v>0</v>
      </c>
      <c r="I210" s="362" t="s">
        <v>316</v>
      </c>
      <c r="J210" s="6">
        <v>3</v>
      </c>
      <c r="K210" s="6">
        <v>14</v>
      </c>
      <c r="L210" s="6">
        <v>1</v>
      </c>
      <c r="M210" s="6">
        <v>1</v>
      </c>
      <c r="N210" s="1" t="s">
        <v>162</v>
      </c>
    </row>
    <row r="211" spans="1:14" s="53" customFormat="1" ht="29.25" customHeight="1" x14ac:dyDescent="0.2">
      <c r="A211" s="333"/>
      <c r="B211" s="87" t="s">
        <v>163</v>
      </c>
      <c r="C211" s="283"/>
      <c r="D211" s="288"/>
      <c r="E211" s="353"/>
      <c r="F211" s="353"/>
      <c r="G211" s="351"/>
      <c r="H211" s="270"/>
      <c r="I211" s="362"/>
      <c r="J211" s="33">
        <v>3</v>
      </c>
      <c r="K211" s="14">
        <v>15</v>
      </c>
      <c r="L211" s="33"/>
      <c r="M211" s="33"/>
      <c r="N211" s="34" t="s">
        <v>163</v>
      </c>
    </row>
    <row r="212" spans="1:14" x14ac:dyDescent="0.2">
      <c r="A212" s="333"/>
      <c r="B212" s="78" t="s">
        <v>164</v>
      </c>
      <c r="C212" s="283"/>
      <c r="D212" s="288"/>
      <c r="E212" s="353"/>
      <c r="F212" s="353"/>
      <c r="G212" s="351"/>
      <c r="H212" s="270"/>
      <c r="I212" s="362"/>
      <c r="J212" s="16">
        <v>3</v>
      </c>
      <c r="K212" s="16">
        <v>15</v>
      </c>
      <c r="L212" s="16">
        <v>1</v>
      </c>
      <c r="M212" s="16"/>
      <c r="N212" s="77" t="s">
        <v>336</v>
      </c>
    </row>
    <row r="213" spans="1:14" ht="51.75" customHeight="1" x14ac:dyDescent="0.2">
      <c r="A213" s="334"/>
      <c r="B213" s="211" t="s">
        <v>332</v>
      </c>
      <c r="C213" s="379"/>
      <c r="D213" s="288"/>
      <c r="E213" s="353"/>
      <c r="F213" s="353"/>
      <c r="G213" s="351"/>
      <c r="H213" s="267"/>
      <c r="I213" s="362"/>
      <c r="J213" s="6">
        <v>3</v>
      </c>
      <c r="K213" s="6">
        <v>15</v>
      </c>
      <c r="L213" s="6">
        <v>1</v>
      </c>
      <c r="M213" s="6">
        <v>1</v>
      </c>
      <c r="N213" s="1" t="s">
        <v>165</v>
      </c>
    </row>
    <row r="214" spans="1:14" s="53" customFormat="1" ht="41.25" customHeight="1" x14ac:dyDescent="0.2">
      <c r="A214" s="87"/>
      <c r="B214" s="87" t="s">
        <v>166</v>
      </c>
      <c r="C214" s="184">
        <f>C215</f>
        <v>1894821418</v>
      </c>
      <c r="D214" s="184">
        <f>D215</f>
        <v>1894821418</v>
      </c>
      <c r="E214" s="184">
        <f>E215</f>
        <v>1894821418</v>
      </c>
      <c r="F214" s="184">
        <f t="shared" ref="F214:H215" si="74">F215</f>
        <v>0</v>
      </c>
      <c r="G214" s="184">
        <f t="shared" si="74"/>
        <v>1894821418</v>
      </c>
      <c r="H214" s="184">
        <f t="shared" si="74"/>
        <v>0</v>
      </c>
      <c r="I214" s="15"/>
      <c r="J214" s="14">
        <v>3</v>
      </c>
      <c r="K214" s="33">
        <v>16</v>
      </c>
      <c r="L214" s="33"/>
      <c r="M214" s="33"/>
      <c r="N214" s="34" t="s">
        <v>166</v>
      </c>
    </row>
    <row r="215" spans="1:14" ht="25.5" x14ac:dyDescent="0.2">
      <c r="A215" s="78"/>
      <c r="B215" s="78" t="s">
        <v>310</v>
      </c>
      <c r="C215" s="107">
        <f>C216</f>
        <v>1894821418</v>
      </c>
      <c r="D215" s="108">
        <f>D216</f>
        <v>1894821418</v>
      </c>
      <c r="E215" s="108">
        <f t="shared" ref="E215" si="75">E216</f>
        <v>1894821418</v>
      </c>
      <c r="F215" s="108">
        <f t="shared" si="74"/>
        <v>0</v>
      </c>
      <c r="G215" s="108">
        <f t="shared" si="74"/>
        <v>1894821418</v>
      </c>
      <c r="H215" s="108">
        <f t="shared" si="74"/>
        <v>0</v>
      </c>
      <c r="I215" s="64"/>
      <c r="J215" s="16">
        <v>3</v>
      </c>
      <c r="K215" s="16">
        <v>16</v>
      </c>
      <c r="L215" s="16">
        <v>1</v>
      </c>
      <c r="M215" s="16"/>
      <c r="N215" s="77" t="s">
        <v>336</v>
      </c>
    </row>
    <row r="216" spans="1:14" ht="38.25" x14ac:dyDescent="0.2">
      <c r="A216" s="332" t="s">
        <v>438</v>
      </c>
      <c r="B216" s="213" t="s">
        <v>317</v>
      </c>
      <c r="C216" s="388">
        <v>1894821418</v>
      </c>
      <c r="D216" s="388">
        <v>1894821418</v>
      </c>
      <c r="E216" s="389">
        <v>1894821418</v>
      </c>
      <c r="F216" s="384">
        <v>0</v>
      </c>
      <c r="G216" s="351">
        <f>E216+F216</f>
        <v>1894821418</v>
      </c>
      <c r="H216" s="266">
        <f>D216-G216</f>
        <v>0</v>
      </c>
      <c r="I216" s="332" t="s">
        <v>316</v>
      </c>
      <c r="J216" s="6">
        <v>3</v>
      </c>
      <c r="K216" s="6">
        <v>16</v>
      </c>
      <c r="L216" s="6">
        <v>1</v>
      </c>
      <c r="M216" s="6">
        <v>1</v>
      </c>
      <c r="N216" s="1" t="s">
        <v>259</v>
      </c>
    </row>
    <row r="217" spans="1:14" ht="48" customHeight="1" x14ac:dyDescent="0.2">
      <c r="A217" s="333"/>
      <c r="B217" s="214"/>
      <c r="C217" s="388"/>
      <c r="D217" s="388"/>
      <c r="E217" s="389"/>
      <c r="F217" s="384"/>
      <c r="G217" s="351"/>
      <c r="H217" s="270"/>
      <c r="I217" s="333"/>
      <c r="J217" s="6">
        <v>3</v>
      </c>
      <c r="K217" s="6">
        <v>16</v>
      </c>
      <c r="L217" s="6">
        <v>1</v>
      </c>
      <c r="M217" s="6">
        <v>2</v>
      </c>
      <c r="N217" s="1" t="s">
        <v>167</v>
      </c>
    </row>
    <row r="218" spans="1:14" s="53" customFormat="1" ht="41.25" customHeight="1" x14ac:dyDescent="0.2">
      <c r="A218" s="333"/>
      <c r="B218" s="87" t="s">
        <v>168</v>
      </c>
      <c r="C218" s="388"/>
      <c r="D218" s="388"/>
      <c r="E218" s="389"/>
      <c r="F218" s="384"/>
      <c r="G218" s="351"/>
      <c r="H218" s="270"/>
      <c r="I218" s="333"/>
      <c r="J218" s="14">
        <v>3</v>
      </c>
      <c r="K218" s="33">
        <v>17</v>
      </c>
      <c r="L218" s="33"/>
      <c r="M218" s="33"/>
      <c r="N218" s="34" t="s">
        <v>168</v>
      </c>
    </row>
    <row r="219" spans="1:14" ht="28.5" customHeight="1" x14ac:dyDescent="0.2">
      <c r="A219" s="333"/>
      <c r="B219" s="78" t="s">
        <v>171</v>
      </c>
      <c r="C219" s="388"/>
      <c r="D219" s="388"/>
      <c r="E219" s="389"/>
      <c r="F219" s="384"/>
      <c r="G219" s="351"/>
      <c r="H219" s="270"/>
      <c r="I219" s="333"/>
      <c r="J219" s="16">
        <v>3</v>
      </c>
      <c r="K219" s="16">
        <v>17</v>
      </c>
      <c r="L219" s="16">
        <v>1</v>
      </c>
      <c r="M219" s="16"/>
      <c r="N219" s="5" t="s">
        <v>171</v>
      </c>
    </row>
    <row r="220" spans="1:14" ht="45.75" customHeight="1" x14ac:dyDescent="0.2">
      <c r="A220" s="333"/>
      <c r="B220" s="215" t="s">
        <v>317</v>
      </c>
      <c r="C220" s="388"/>
      <c r="D220" s="388"/>
      <c r="E220" s="389"/>
      <c r="F220" s="384"/>
      <c r="G220" s="351"/>
      <c r="H220" s="270"/>
      <c r="I220" s="333"/>
      <c r="J220" s="6">
        <v>3</v>
      </c>
      <c r="K220" s="6">
        <v>17</v>
      </c>
      <c r="L220" s="6">
        <v>1</v>
      </c>
      <c r="M220" s="6">
        <v>1</v>
      </c>
      <c r="N220" s="1" t="s">
        <v>169</v>
      </c>
    </row>
    <row r="221" spans="1:14" s="53" customFormat="1" ht="41.25" customHeight="1" x14ac:dyDescent="0.2">
      <c r="A221" s="333"/>
      <c r="B221" s="87" t="s">
        <v>170</v>
      </c>
      <c r="C221" s="388"/>
      <c r="D221" s="388"/>
      <c r="E221" s="389"/>
      <c r="F221" s="384"/>
      <c r="G221" s="351"/>
      <c r="H221" s="270"/>
      <c r="I221" s="333"/>
      <c r="J221" s="14">
        <v>3</v>
      </c>
      <c r="K221" s="33">
        <v>18</v>
      </c>
      <c r="L221" s="33"/>
      <c r="M221" s="33"/>
      <c r="N221" s="34" t="s">
        <v>170</v>
      </c>
    </row>
    <row r="222" spans="1:14" ht="27.75" customHeight="1" x14ac:dyDescent="0.2">
      <c r="A222" s="333"/>
      <c r="B222" s="78" t="s">
        <v>172</v>
      </c>
      <c r="C222" s="388"/>
      <c r="D222" s="388"/>
      <c r="E222" s="389"/>
      <c r="F222" s="384"/>
      <c r="G222" s="351"/>
      <c r="H222" s="270"/>
      <c r="I222" s="333"/>
      <c r="J222" s="16">
        <v>3</v>
      </c>
      <c r="K222" s="16">
        <v>18</v>
      </c>
      <c r="L222" s="16">
        <v>1</v>
      </c>
      <c r="M222" s="16"/>
      <c r="N222" s="77" t="s">
        <v>336</v>
      </c>
    </row>
    <row r="223" spans="1:14" ht="66" customHeight="1" x14ac:dyDescent="0.2">
      <c r="A223" s="334"/>
      <c r="B223" s="215" t="s">
        <v>317</v>
      </c>
      <c r="C223" s="388"/>
      <c r="D223" s="388"/>
      <c r="E223" s="389"/>
      <c r="F223" s="384"/>
      <c r="G223" s="351"/>
      <c r="H223" s="267"/>
      <c r="I223" s="334"/>
      <c r="J223" s="6">
        <v>3</v>
      </c>
      <c r="K223" s="6">
        <v>18</v>
      </c>
      <c r="L223" s="6">
        <v>1</v>
      </c>
      <c r="M223" s="6">
        <v>1</v>
      </c>
      <c r="N223" s="1" t="s">
        <v>173</v>
      </c>
    </row>
    <row r="224" spans="1:14" s="53" customFormat="1" ht="41.25" customHeight="1" x14ac:dyDescent="0.2">
      <c r="A224" s="87"/>
      <c r="B224" s="87" t="s">
        <v>174</v>
      </c>
      <c r="C224" s="184">
        <f>C225</f>
        <v>518300000</v>
      </c>
      <c r="D224" s="184">
        <f>D225</f>
        <v>518300000</v>
      </c>
      <c r="E224" s="184">
        <f>E225</f>
        <v>518300000</v>
      </c>
      <c r="F224" s="184">
        <f t="shared" ref="F224:H224" si="76">F225</f>
        <v>0</v>
      </c>
      <c r="G224" s="184">
        <f t="shared" si="76"/>
        <v>518300000</v>
      </c>
      <c r="H224" s="184">
        <f t="shared" si="76"/>
        <v>0</v>
      </c>
      <c r="I224" s="15"/>
      <c r="J224" s="14">
        <v>3</v>
      </c>
      <c r="K224" s="33">
        <v>19</v>
      </c>
      <c r="L224" s="33"/>
      <c r="M224" s="33"/>
      <c r="N224" s="34" t="s">
        <v>174</v>
      </c>
    </row>
    <row r="225" spans="1:14" ht="26.25" customHeight="1" x14ac:dyDescent="0.2">
      <c r="A225" s="78"/>
      <c r="B225" s="78" t="s">
        <v>175</v>
      </c>
      <c r="C225" s="107">
        <f>SUM(C226:C226)</f>
        <v>518300000</v>
      </c>
      <c r="D225" s="107">
        <f>SUM(D226:D226)</f>
        <v>518300000</v>
      </c>
      <c r="E225" s="108">
        <f>SUM(E226:E226)</f>
        <v>518300000</v>
      </c>
      <c r="F225" s="108">
        <f t="shared" ref="F225:H225" si="77">SUM(F226:F226)</f>
        <v>0</v>
      </c>
      <c r="G225" s="108">
        <f t="shared" si="77"/>
        <v>518300000</v>
      </c>
      <c r="H225" s="108">
        <f t="shared" si="77"/>
        <v>0</v>
      </c>
      <c r="I225" s="64"/>
      <c r="J225" s="16">
        <v>3</v>
      </c>
      <c r="K225" s="16">
        <v>19</v>
      </c>
      <c r="L225" s="16">
        <v>1</v>
      </c>
      <c r="M225" s="16"/>
      <c r="N225" s="77" t="s">
        <v>336</v>
      </c>
    </row>
    <row r="226" spans="1:14" ht="41.25" customHeight="1" x14ac:dyDescent="0.2">
      <c r="A226" s="26" t="s">
        <v>439</v>
      </c>
      <c r="B226" s="58" t="s">
        <v>318</v>
      </c>
      <c r="C226" s="212">
        <v>518300000</v>
      </c>
      <c r="D226" s="186">
        <v>518300000</v>
      </c>
      <c r="E226" s="185">
        <v>518300000</v>
      </c>
      <c r="F226" s="187">
        <v>0</v>
      </c>
      <c r="G226" s="166">
        <f>E226+F226</f>
        <v>518300000</v>
      </c>
      <c r="H226" s="166">
        <f>D226-G226</f>
        <v>0</v>
      </c>
      <c r="I226" s="37" t="s">
        <v>366</v>
      </c>
      <c r="J226" s="6">
        <v>3</v>
      </c>
      <c r="K226" s="6">
        <v>19</v>
      </c>
      <c r="L226" s="6">
        <v>1</v>
      </c>
      <c r="M226" s="6">
        <v>1</v>
      </c>
      <c r="N226" s="1" t="s">
        <v>176</v>
      </c>
    </row>
    <row r="227" spans="1:14" ht="38.25" customHeight="1" x14ac:dyDescent="0.2">
      <c r="A227" s="328" t="s">
        <v>177</v>
      </c>
      <c r="B227" s="329"/>
      <c r="C227" s="115">
        <f>C228+C236</f>
        <v>7993962846</v>
      </c>
      <c r="D227" s="115">
        <f>D228+D236</f>
        <v>7923962846</v>
      </c>
      <c r="E227" s="115">
        <f>E228+E236</f>
        <v>7809357785</v>
      </c>
      <c r="F227" s="115">
        <f t="shared" ref="F227:H227" si="78">F228+F236</f>
        <v>114605061</v>
      </c>
      <c r="G227" s="115">
        <f t="shared" si="78"/>
        <v>7923962846</v>
      </c>
      <c r="H227" s="115">
        <f t="shared" si="78"/>
        <v>0</v>
      </c>
      <c r="I227" s="71"/>
      <c r="J227" s="13">
        <v>4</v>
      </c>
      <c r="K227" s="21"/>
      <c r="L227" s="21"/>
      <c r="M227" s="21"/>
      <c r="N227" s="13" t="s">
        <v>177</v>
      </c>
    </row>
    <row r="228" spans="1:14" s="53" customFormat="1" ht="25.5" customHeight="1" x14ac:dyDescent="0.2">
      <c r="A228" s="339" t="s">
        <v>228</v>
      </c>
      <c r="B228" s="340"/>
      <c r="C228" s="184">
        <f>C229+C231+C234</f>
        <v>5488679901</v>
      </c>
      <c r="D228" s="184">
        <f>D229+D231+D234</f>
        <v>5488679901</v>
      </c>
      <c r="E228" s="184">
        <f>E229+E231+E234</f>
        <v>5488679901</v>
      </c>
      <c r="F228" s="184">
        <f t="shared" ref="F228:H228" si="79">F229+F231+F234</f>
        <v>0</v>
      </c>
      <c r="G228" s="184">
        <f t="shared" si="79"/>
        <v>5488679901</v>
      </c>
      <c r="H228" s="184">
        <f t="shared" si="79"/>
        <v>0</v>
      </c>
      <c r="I228" s="15"/>
      <c r="J228" s="33">
        <v>4</v>
      </c>
      <c r="K228" s="33">
        <v>20</v>
      </c>
      <c r="L228" s="33"/>
      <c r="M228" s="33"/>
      <c r="N228" s="34" t="s">
        <v>228</v>
      </c>
    </row>
    <row r="229" spans="1:14" ht="18.75" customHeight="1" x14ac:dyDescent="0.2">
      <c r="A229" s="337" t="s">
        <v>178</v>
      </c>
      <c r="B229" s="338"/>
      <c r="C229" s="174">
        <f>C230</f>
        <v>748712500</v>
      </c>
      <c r="D229" s="174">
        <f>D230</f>
        <v>748712500</v>
      </c>
      <c r="E229" s="174">
        <f>E230</f>
        <v>748712500</v>
      </c>
      <c r="F229" s="174">
        <f t="shared" ref="F229:H229" si="80">F230</f>
        <v>0</v>
      </c>
      <c r="G229" s="174">
        <f t="shared" si="80"/>
        <v>748712500</v>
      </c>
      <c r="H229" s="174">
        <f t="shared" si="80"/>
        <v>0</v>
      </c>
      <c r="I229" s="64"/>
      <c r="J229" s="16">
        <v>4</v>
      </c>
      <c r="K229" s="16">
        <v>20</v>
      </c>
      <c r="L229" s="16">
        <v>1</v>
      </c>
      <c r="M229" s="16"/>
      <c r="N229" s="77" t="s">
        <v>336</v>
      </c>
    </row>
    <row r="230" spans="1:14" ht="42.75" customHeight="1" x14ac:dyDescent="0.2">
      <c r="A230" s="26" t="s">
        <v>440</v>
      </c>
      <c r="B230" s="49" t="s">
        <v>302</v>
      </c>
      <c r="C230" s="180">
        <v>748712500</v>
      </c>
      <c r="D230" s="180">
        <v>748712500</v>
      </c>
      <c r="E230" s="143">
        <v>748712500</v>
      </c>
      <c r="F230" s="143">
        <v>0</v>
      </c>
      <c r="G230" s="166">
        <f>E230+F230</f>
        <v>748712500</v>
      </c>
      <c r="H230" s="166">
        <f>D230-G230</f>
        <v>0</v>
      </c>
      <c r="I230" s="37" t="s">
        <v>12</v>
      </c>
      <c r="J230" s="6">
        <v>4</v>
      </c>
      <c r="K230" s="6">
        <v>20</v>
      </c>
      <c r="L230" s="6">
        <v>1</v>
      </c>
      <c r="M230" s="6">
        <v>1</v>
      </c>
      <c r="N230" s="23" t="s">
        <v>179</v>
      </c>
    </row>
    <row r="231" spans="1:14" x14ac:dyDescent="0.2">
      <c r="A231" s="347" t="s">
        <v>180</v>
      </c>
      <c r="B231" s="348"/>
      <c r="C231" s="108">
        <f>C232+C233</f>
        <v>1318390284</v>
      </c>
      <c r="D231" s="108">
        <f t="shared" ref="D231:H231" si="81">D232+D233</f>
        <v>1318390284</v>
      </c>
      <c r="E231" s="108">
        <f t="shared" si="81"/>
        <v>1318390284</v>
      </c>
      <c r="F231" s="108">
        <f t="shared" si="81"/>
        <v>0</v>
      </c>
      <c r="G231" s="108">
        <f t="shared" si="81"/>
        <v>1318390284</v>
      </c>
      <c r="H231" s="108">
        <f t="shared" si="81"/>
        <v>0</v>
      </c>
      <c r="I231" s="61"/>
      <c r="J231" s="50">
        <v>4</v>
      </c>
      <c r="K231" s="50">
        <v>20</v>
      </c>
      <c r="L231" s="50">
        <v>2</v>
      </c>
      <c r="M231" s="50"/>
      <c r="N231" s="77" t="s">
        <v>336</v>
      </c>
    </row>
    <row r="232" spans="1:14" ht="51" x14ac:dyDescent="0.2">
      <c r="A232" s="26" t="s">
        <v>441</v>
      </c>
      <c r="B232" s="25" t="s">
        <v>303</v>
      </c>
      <c r="C232" s="158">
        <v>671154499</v>
      </c>
      <c r="D232" s="158">
        <v>671154499</v>
      </c>
      <c r="E232" s="134">
        <v>671154499</v>
      </c>
      <c r="F232" s="143">
        <v>0</v>
      </c>
      <c r="G232" s="166">
        <f>E232+F232</f>
        <v>671154499</v>
      </c>
      <c r="H232" s="166">
        <f>D232-G232</f>
        <v>0</v>
      </c>
      <c r="I232" s="22" t="s">
        <v>12</v>
      </c>
      <c r="J232" s="6">
        <v>4</v>
      </c>
      <c r="K232" s="6">
        <v>20</v>
      </c>
      <c r="L232" s="6">
        <v>2</v>
      </c>
      <c r="M232" s="6">
        <v>1</v>
      </c>
      <c r="N232" s="1" t="s">
        <v>218</v>
      </c>
    </row>
    <row r="233" spans="1:14" ht="63.75" x14ac:dyDescent="0.2">
      <c r="A233" s="26" t="s">
        <v>503</v>
      </c>
      <c r="B233" s="259" t="s">
        <v>504</v>
      </c>
      <c r="C233" s="175">
        <v>647235785</v>
      </c>
      <c r="D233" s="175">
        <v>647235785</v>
      </c>
      <c r="E233" s="255">
        <v>647235785</v>
      </c>
      <c r="F233" s="253">
        <v>0</v>
      </c>
      <c r="G233" s="254">
        <f>E233+F233</f>
        <v>647235785</v>
      </c>
      <c r="H233" s="254">
        <f>D233-G233</f>
        <v>0</v>
      </c>
      <c r="I233" s="22" t="s">
        <v>12</v>
      </c>
      <c r="J233" s="6">
        <v>4</v>
      </c>
      <c r="K233" s="6">
        <v>20</v>
      </c>
      <c r="L233" s="6">
        <v>2</v>
      </c>
      <c r="M233" s="6">
        <v>1</v>
      </c>
      <c r="N233" s="1" t="s">
        <v>218</v>
      </c>
    </row>
    <row r="234" spans="1:14" x14ac:dyDescent="0.2">
      <c r="A234" s="337" t="s">
        <v>181</v>
      </c>
      <c r="B234" s="338"/>
      <c r="C234" s="174">
        <f>C235</f>
        <v>3421577117</v>
      </c>
      <c r="D234" s="174">
        <f>D235</f>
        <v>3421577117</v>
      </c>
      <c r="E234" s="174">
        <f>E235</f>
        <v>3421577117</v>
      </c>
      <c r="F234" s="174">
        <f t="shared" ref="F234:H234" si="82">F235</f>
        <v>0</v>
      </c>
      <c r="G234" s="174">
        <f t="shared" si="82"/>
        <v>3421577117</v>
      </c>
      <c r="H234" s="174">
        <f t="shared" si="82"/>
        <v>0</v>
      </c>
      <c r="I234" s="54"/>
      <c r="J234" s="16">
        <v>4</v>
      </c>
      <c r="K234" s="16">
        <v>20</v>
      </c>
      <c r="L234" s="16">
        <v>3</v>
      </c>
      <c r="M234" s="16"/>
      <c r="N234" s="77" t="s">
        <v>336</v>
      </c>
    </row>
    <row r="235" spans="1:14" ht="43.5" customHeight="1" x14ac:dyDescent="0.2">
      <c r="A235" s="94" t="s">
        <v>442</v>
      </c>
      <c r="B235" s="24" t="s">
        <v>304</v>
      </c>
      <c r="C235" s="201">
        <v>3421577117</v>
      </c>
      <c r="D235" s="140">
        <v>3421577117</v>
      </c>
      <c r="E235" s="188">
        <v>3421577117</v>
      </c>
      <c r="F235" s="188">
        <v>0</v>
      </c>
      <c r="G235" s="166">
        <f>E235+F235</f>
        <v>3421577117</v>
      </c>
      <c r="H235" s="166">
        <f>D235-G235</f>
        <v>0</v>
      </c>
      <c r="I235" s="22" t="s">
        <v>12</v>
      </c>
      <c r="J235" s="6">
        <v>4</v>
      </c>
      <c r="K235" s="6">
        <v>20</v>
      </c>
      <c r="L235" s="6">
        <v>3</v>
      </c>
      <c r="M235" s="6">
        <v>1</v>
      </c>
      <c r="N235" s="1" t="s">
        <v>182</v>
      </c>
    </row>
    <row r="236" spans="1:14" s="53" customFormat="1" ht="28.5" customHeight="1" x14ac:dyDescent="0.2">
      <c r="A236" s="374" t="s">
        <v>183</v>
      </c>
      <c r="B236" s="375"/>
      <c r="C236" s="184">
        <f>C237+C244+C246</f>
        <v>2505282945</v>
      </c>
      <c r="D236" s="184">
        <f>D237+D244+D246</f>
        <v>2435282945</v>
      </c>
      <c r="E236" s="184">
        <f>E237+E244+E246</f>
        <v>2320677884</v>
      </c>
      <c r="F236" s="184">
        <f t="shared" ref="F236:H236" si="83">F237+F244+F246</f>
        <v>114605061</v>
      </c>
      <c r="G236" s="184">
        <f t="shared" si="83"/>
        <v>2435282945</v>
      </c>
      <c r="H236" s="184">
        <f t="shared" si="83"/>
        <v>0</v>
      </c>
      <c r="I236" s="15"/>
      <c r="J236" s="33">
        <v>4</v>
      </c>
      <c r="K236" s="33">
        <v>21</v>
      </c>
      <c r="L236" s="33"/>
      <c r="M236" s="33"/>
      <c r="N236" s="34" t="s">
        <v>183</v>
      </c>
    </row>
    <row r="237" spans="1:14" x14ac:dyDescent="0.2">
      <c r="A237" s="78"/>
      <c r="B237" s="78" t="s">
        <v>184</v>
      </c>
      <c r="C237" s="107">
        <f>SUM(C238:C248)</f>
        <v>2505282945</v>
      </c>
      <c r="D237" s="107">
        <f t="shared" ref="D237:H237" si="84">SUM(D238:D248)</f>
        <v>2435282945</v>
      </c>
      <c r="E237" s="107">
        <f t="shared" si="84"/>
        <v>2320677884</v>
      </c>
      <c r="F237" s="107">
        <f t="shared" si="84"/>
        <v>114605061</v>
      </c>
      <c r="G237" s="107">
        <f t="shared" si="84"/>
        <v>2435282945</v>
      </c>
      <c r="H237" s="107">
        <f t="shared" si="84"/>
        <v>0</v>
      </c>
      <c r="I237" s="64"/>
      <c r="J237" s="16">
        <v>4</v>
      </c>
      <c r="K237" s="16">
        <v>21</v>
      </c>
      <c r="L237" s="16">
        <v>1</v>
      </c>
      <c r="M237" s="16"/>
      <c r="N237" s="77" t="s">
        <v>336</v>
      </c>
    </row>
    <row r="238" spans="1:14" ht="25.5" x14ac:dyDescent="0.2">
      <c r="A238" s="250" t="s">
        <v>492</v>
      </c>
      <c r="B238" s="249" t="s">
        <v>493</v>
      </c>
      <c r="C238" s="246">
        <v>70000000</v>
      </c>
      <c r="D238" s="246">
        <v>0</v>
      </c>
      <c r="E238" s="246">
        <v>0</v>
      </c>
      <c r="F238" s="246">
        <v>0</v>
      </c>
      <c r="G238" s="246">
        <f>E238+F238</f>
        <v>0</v>
      </c>
      <c r="H238" s="151">
        <f>D238-G238</f>
        <v>0</v>
      </c>
      <c r="I238" s="248"/>
      <c r="J238" s="6">
        <v>4</v>
      </c>
      <c r="K238" s="6">
        <v>21</v>
      </c>
      <c r="L238" s="6">
        <v>1</v>
      </c>
      <c r="M238" s="6">
        <v>1</v>
      </c>
      <c r="N238" s="1" t="s">
        <v>185</v>
      </c>
    </row>
    <row r="239" spans="1:14" ht="25.5" customHeight="1" x14ac:dyDescent="0.2">
      <c r="A239" s="332" t="s">
        <v>443</v>
      </c>
      <c r="B239" s="344" t="s">
        <v>319</v>
      </c>
      <c r="C239" s="288">
        <v>1776177884</v>
      </c>
      <c r="D239" s="288">
        <v>1776177884</v>
      </c>
      <c r="E239" s="350">
        <v>1776177884</v>
      </c>
      <c r="F239" s="350">
        <v>0</v>
      </c>
      <c r="G239" s="351">
        <f>E239+F239</f>
        <v>1776177884</v>
      </c>
      <c r="H239" s="266">
        <f>D239-G239</f>
        <v>0</v>
      </c>
      <c r="I239" s="332" t="s">
        <v>316</v>
      </c>
      <c r="J239" s="6">
        <v>4</v>
      </c>
      <c r="K239" s="6">
        <v>21</v>
      </c>
      <c r="L239" s="6">
        <v>1</v>
      </c>
      <c r="M239" s="6">
        <v>1</v>
      </c>
      <c r="N239" s="1" t="s">
        <v>185</v>
      </c>
    </row>
    <row r="240" spans="1:14" ht="25.5" customHeight="1" x14ac:dyDescent="0.2">
      <c r="A240" s="333"/>
      <c r="B240" s="345"/>
      <c r="C240" s="288"/>
      <c r="D240" s="288"/>
      <c r="E240" s="350"/>
      <c r="F240" s="350"/>
      <c r="G240" s="351"/>
      <c r="H240" s="270"/>
      <c r="I240" s="333"/>
      <c r="J240" s="6">
        <v>4</v>
      </c>
      <c r="K240" s="6">
        <v>21</v>
      </c>
      <c r="L240" s="6">
        <v>1</v>
      </c>
      <c r="M240" s="6">
        <v>2</v>
      </c>
      <c r="N240" s="1" t="s">
        <v>186</v>
      </c>
    </row>
    <row r="241" spans="1:14" ht="25.5" customHeight="1" x14ac:dyDescent="0.2">
      <c r="A241" s="333"/>
      <c r="B241" s="345"/>
      <c r="C241" s="288"/>
      <c r="D241" s="288"/>
      <c r="E241" s="350"/>
      <c r="F241" s="350"/>
      <c r="G241" s="351"/>
      <c r="H241" s="270"/>
      <c r="I241" s="333"/>
      <c r="J241" s="6">
        <v>4</v>
      </c>
      <c r="K241" s="6">
        <v>21</v>
      </c>
      <c r="L241" s="6">
        <v>1</v>
      </c>
      <c r="M241" s="6">
        <v>3</v>
      </c>
      <c r="N241" s="1" t="s">
        <v>187</v>
      </c>
    </row>
    <row r="242" spans="1:14" ht="51.75" customHeight="1" x14ac:dyDescent="0.2">
      <c r="A242" s="333"/>
      <c r="B242" s="346"/>
      <c r="C242" s="288"/>
      <c r="D242" s="288"/>
      <c r="E242" s="350"/>
      <c r="F242" s="350"/>
      <c r="G242" s="351"/>
      <c r="H242" s="270"/>
      <c r="I242" s="333"/>
      <c r="J242" s="6">
        <v>4</v>
      </c>
      <c r="K242" s="6">
        <v>21</v>
      </c>
      <c r="L242" s="6">
        <v>1</v>
      </c>
      <c r="M242" s="6">
        <v>4</v>
      </c>
      <c r="N242" s="1" t="s">
        <v>260</v>
      </c>
    </row>
    <row r="243" spans="1:14" ht="17.25" customHeight="1" x14ac:dyDescent="0.2">
      <c r="A243" s="333"/>
      <c r="B243" s="216"/>
      <c r="C243" s="288"/>
      <c r="D243" s="288"/>
      <c r="E243" s="350"/>
      <c r="F243" s="350"/>
      <c r="G243" s="351"/>
      <c r="H243" s="270"/>
      <c r="I243" s="333"/>
      <c r="J243" s="6">
        <v>4</v>
      </c>
      <c r="K243" s="6">
        <v>21</v>
      </c>
      <c r="L243" s="6">
        <v>1</v>
      </c>
      <c r="M243" s="6">
        <v>5</v>
      </c>
      <c r="N243" s="1" t="s">
        <v>188</v>
      </c>
    </row>
    <row r="244" spans="1:14" ht="36" customHeight="1" x14ac:dyDescent="0.2">
      <c r="A244" s="333"/>
      <c r="B244" s="78" t="s">
        <v>311</v>
      </c>
      <c r="C244" s="288"/>
      <c r="D244" s="288"/>
      <c r="E244" s="350"/>
      <c r="F244" s="350"/>
      <c r="G244" s="351"/>
      <c r="H244" s="270"/>
      <c r="I244" s="333"/>
      <c r="J244" s="16">
        <v>4</v>
      </c>
      <c r="K244" s="16">
        <v>21</v>
      </c>
      <c r="L244" s="16">
        <v>2</v>
      </c>
      <c r="M244" s="16"/>
      <c r="N244" s="77" t="s">
        <v>336</v>
      </c>
    </row>
    <row r="245" spans="1:14" ht="25.5" customHeight="1" x14ac:dyDescent="0.2">
      <c r="A245" s="333"/>
      <c r="B245" s="217"/>
      <c r="C245" s="288"/>
      <c r="D245" s="288"/>
      <c r="E245" s="350"/>
      <c r="F245" s="350"/>
      <c r="G245" s="351"/>
      <c r="H245" s="270"/>
      <c r="I245" s="333"/>
      <c r="J245" s="6">
        <v>4</v>
      </c>
      <c r="K245" s="6">
        <v>21</v>
      </c>
      <c r="L245" s="6">
        <v>2</v>
      </c>
      <c r="M245" s="6">
        <v>1</v>
      </c>
      <c r="N245" s="1" t="s">
        <v>261</v>
      </c>
    </row>
    <row r="246" spans="1:14" ht="24.75" customHeight="1" x14ac:dyDescent="0.2">
      <c r="A246" s="333"/>
      <c r="B246" s="88" t="s">
        <v>312</v>
      </c>
      <c r="C246" s="288"/>
      <c r="D246" s="288"/>
      <c r="E246" s="350"/>
      <c r="F246" s="350"/>
      <c r="G246" s="351"/>
      <c r="H246" s="270"/>
      <c r="I246" s="333"/>
      <c r="J246" s="16">
        <v>4</v>
      </c>
      <c r="K246" s="16">
        <v>21</v>
      </c>
      <c r="L246" s="16">
        <v>3</v>
      </c>
      <c r="M246" s="16"/>
      <c r="N246" s="77" t="s">
        <v>336</v>
      </c>
    </row>
    <row r="247" spans="1:14" ht="40.5" customHeight="1" x14ac:dyDescent="0.2">
      <c r="A247" s="334"/>
      <c r="B247" s="211" t="s">
        <v>319</v>
      </c>
      <c r="C247" s="288"/>
      <c r="D247" s="288"/>
      <c r="E247" s="350"/>
      <c r="F247" s="350"/>
      <c r="G247" s="351"/>
      <c r="H247" s="267"/>
      <c r="I247" s="334"/>
      <c r="J247" s="7">
        <v>4</v>
      </c>
      <c r="K247" s="7">
        <v>21</v>
      </c>
      <c r="L247" s="7">
        <v>3</v>
      </c>
      <c r="M247" s="7">
        <v>1</v>
      </c>
      <c r="N247" s="4" t="s">
        <v>189</v>
      </c>
    </row>
    <row r="248" spans="1:14" ht="40.5" customHeight="1" x14ac:dyDescent="0.2">
      <c r="A248" s="26" t="s">
        <v>487</v>
      </c>
      <c r="B248" s="216" t="s">
        <v>486</v>
      </c>
      <c r="C248" s="236">
        <v>659105061</v>
      </c>
      <c r="D248" s="236">
        <v>659105061</v>
      </c>
      <c r="E248" s="237">
        <v>544500000</v>
      </c>
      <c r="F248" s="237">
        <v>114605061</v>
      </c>
      <c r="G248" s="238">
        <f>E248+F248</f>
        <v>659105061</v>
      </c>
      <c r="H248" s="238">
        <f>D248-G248</f>
        <v>0</v>
      </c>
      <c r="I248" s="26"/>
      <c r="J248" s="7">
        <v>4</v>
      </c>
      <c r="K248" s="7">
        <v>21</v>
      </c>
      <c r="L248" s="7">
        <v>1</v>
      </c>
      <c r="M248" s="7">
        <v>2</v>
      </c>
      <c r="N248" s="1" t="s">
        <v>186</v>
      </c>
    </row>
    <row r="249" spans="1:14" ht="44.25" customHeight="1" x14ac:dyDescent="0.2">
      <c r="A249" s="328" t="s">
        <v>190</v>
      </c>
      <c r="B249" s="329"/>
      <c r="C249" s="115">
        <f>C250</f>
        <v>5266908228</v>
      </c>
      <c r="D249" s="115">
        <f>D250</f>
        <v>5266908228</v>
      </c>
      <c r="E249" s="115">
        <f>E250</f>
        <v>4606376525</v>
      </c>
      <c r="F249" s="115">
        <f t="shared" ref="F249:H249" si="85">F250</f>
        <v>660531513</v>
      </c>
      <c r="G249" s="115">
        <f t="shared" si="85"/>
        <v>5266908038</v>
      </c>
      <c r="H249" s="115">
        <f t="shared" si="85"/>
        <v>190</v>
      </c>
      <c r="I249" s="71"/>
      <c r="J249" s="13">
        <v>5</v>
      </c>
      <c r="K249" s="21"/>
      <c r="L249" s="21"/>
      <c r="M249" s="21"/>
      <c r="N249" s="13" t="s">
        <v>190</v>
      </c>
    </row>
    <row r="250" spans="1:14" s="53" customFormat="1" ht="28.5" customHeight="1" x14ac:dyDescent="0.2">
      <c r="A250" s="339" t="s">
        <v>191</v>
      </c>
      <c r="B250" s="340"/>
      <c r="C250" s="184">
        <f>C251+C255+C257+C259+C264+C268</f>
        <v>5266908228</v>
      </c>
      <c r="D250" s="184">
        <f>D251+D255+D257+D259+D264+D268</f>
        <v>5266908228</v>
      </c>
      <c r="E250" s="184">
        <f>E251+E255+E257+E259+E264+E268</f>
        <v>4606376525</v>
      </c>
      <c r="F250" s="184">
        <f t="shared" ref="F250:H250" si="86">F251+F255+F257+F259+F264+F268</f>
        <v>660531513</v>
      </c>
      <c r="G250" s="184">
        <f t="shared" si="86"/>
        <v>5266908038</v>
      </c>
      <c r="H250" s="184">
        <f t="shared" si="86"/>
        <v>190</v>
      </c>
      <c r="I250" s="15"/>
      <c r="J250" s="33">
        <v>5</v>
      </c>
      <c r="K250" s="33">
        <v>22</v>
      </c>
      <c r="L250" s="33"/>
      <c r="M250" s="33"/>
      <c r="N250" s="34" t="s">
        <v>191</v>
      </c>
    </row>
    <row r="251" spans="1:14" ht="30" customHeight="1" x14ac:dyDescent="0.2">
      <c r="A251" s="78"/>
      <c r="B251" s="86" t="s">
        <v>262</v>
      </c>
      <c r="C251" s="174">
        <f>C252+C253+C254</f>
        <v>1757529858</v>
      </c>
      <c r="D251" s="174">
        <f>D252+D253+D254</f>
        <v>1757529858</v>
      </c>
      <c r="E251" s="174">
        <f>E252+E253+E254</f>
        <v>1341698155</v>
      </c>
      <c r="F251" s="174">
        <f t="shared" ref="F251:H251" si="87">F252+F253+F254</f>
        <v>415831513</v>
      </c>
      <c r="G251" s="174">
        <f t="shared" si="87"/>
        <v>1757529668</v>
      </c>
      <c r="H251" s="174">
        <f t="shared" si="87"/>
        <v>190</v>
      </c>
      <c r="I251" s="64"/>
      <c r="J251" s="16">
        <v>5</v>
      </c>
      <c r="K251" s="16">
        <v>22</v>
      </c>
      <c r="L251" s="16">
        <v>1</v>
      </c>
      <c r="M251" s="16"/>
      <c r="N251" s="77" t="s">
        <v>336</v>
      </c>
    </row>
    <row r="252" spans="1:14" ht="42" customHeight="1" x14ac:dyDescent="0.2">
      <c r="A252" s="26" t="s">
        <v>444</v>
      </c>
      <c r="B252" s="85" t="s">
        <v>347</v>
      </c>
      <c r="C252" s="218">
        <v>444885035</v>
      </c>
      <c r="D252" s="142">
        <v>444885035</v>
      </c>
      <c r="E252" s="146">
        <v>444885035</v>
      </c>
      <c r="F252" s="116">
        <v>0</v>
      </c>
      <c r="G252" s="205">
        <f>E252+F252</f>
        <v>444885035</v>
      </c>
      <c r="H252" s="205">
        <f>D252-G252</f>
        <v>0</v>
      </c>
      <c r="I252" s="72" t="s">
        <v>323</v>
      </c>
      <c r="J252" s="6">
        <v>5</v>
      </c>
      <c r="K252" s="6">
        <v>22</v>
      </c>
      <c r="L252" s="6">
        <v>1</v>
      </c>
      <c r="M252" s="6">
        <v>2</v>
      </c>
      <c r="N252" s="2" t="s">
        <v>263</v>
      </c>
    </row>
    <row r="253" spans="1:14" ht="30" customHeight="1" x14ac:dyDescent="0.2">
      <c r="A253" s="332" t="s">
        <v>445</v>
      </c>
      <c r="B253" s="335" t="s">
        <v>348</v>
      </c>
      <c r="C253" s="354">
        <v>1312644823</v>
      </c>
      <c r="D253" s="354">
        <v>1312644823</v>
      </c>
      <c r="E253" s="303">
        <v>896813120</v>
      </c>
      <c r="F253" s="303">
        <v>415831513</v>
      </c>
      <c r="G253" s="352">
        <f>E253+F253</f>
        <v>1312644633</v>
      </c>
      <c r="H253" s="297">
        <f>D253-G253</f>
        <v>190</v>
      </c>
      <c r="I253" s="356" t="s">
        <v>323</v>
      </c>
      <c r="J253" s="7">
        <v>5</v>
      </c>
      <c r="K253" s="7">
        <v>22</v>
      </c>
      <c r="L253" s="7">
        <v>1</v>
      </c>
      <c r="M253" s="7">
        <v>1</v>
      </c>
      <c r="N253" s="4" t="s">
        <v>192</v>
      </c>
    </row>
    <row r="254" spans="1:14" ht="30.75" customHeight="1" x14ac:dyDescent="0.2">
      <c r="A254" s="334"/>
      <c r="B254" s="336"/>
      <c r="C254" s="355"/>
      <c r="D254" s="355"/>
      <c r="E254" s="305"/>
      <c r="F254" s="305"/>
      <c r="G254" s="352"/>
      <c r="H254" s="299"/>
      <c r="I254" s="358"/>
      <c r="J254" s="6">
        <v>5</v>
      </c>
      <c r="K254" s="6">
        <v>22</v>
      </c>
      <c r="L254" s="6">
        <v>1</v>
      </c>
      <c r="M254" s="6">
        <v>3</v>
      </c>
      <c r="N254" s="2" t="s">
        <v>193</v>
      </c>
    </row>
    <row r="255" spans="1:14" ht="12.75" customHeight="1" x14ac:dyDescent="0.2">
      <c r="A255" s="78"/>
      <c r="B255" s="78" t="s">
        <v>313</v>
      </c>
      <c r="C255" s="174">
        <f>SUM(C256:C256)</f>
        <v>906200000</v>
      </c>
      <c r="D255" s="174">
        <f>SUM(D256:D256)</f>
        <v>906200000</v>
      </c>
      <c r="E255" s="174">
        <f>SUM(E256:E256)</f>
        <v>906200000</v>
      </c>
      <c r="F255" s="174">
        <f t="shared" ref="F255:H255" si="88">SUM(F256:F256)</f>
        <v>0</v>
      </c>
      <c r="G255" s="174">
        <f t="shared" si="88"/>
        <v>906200000</v>
      </c>
      <c r="H255" s="174">
        <f t="shared" si="88"/>
        <v>0</v>
      </c>
      <c r="I255" s="64"/>
      <c r="J255" s="16">
        <v>5</v>
      </c>
      <c r="K255" s="16">
        <v>22</v>
      </c>
      <c r="L255" s="16">
        <v>2</v>
      </c>
      <c r="M255" s="16"/>
      <c r="N255" s="77" t="s">
        <v>336</v>
      </c>
    </row>
    <row r="256" spans="1:14" ht="45.75" customHeight="1" x14ac:dyDescent="0.2">
      <c r="A256" s="26" t="s">
        <v>446</v>
      </c>
      <c r="B256" s="84" t="s">
        <v>349</v>
      </c>
      <c r="C256" s="218">
        <v>906200000</v>
      </c>
      <c r="D256" s="227">
        <v>906200000</v>
      </c>
      <c r="E256" s="166">
        <v>906200000</v>
      </c>
      <c r="F256" s="166">
        <v>0</v>
      </c>
      <c r="G256" s="135">
        <f>E256+F256</f>
        <v>906200000</v>
      </c>
      <c r="H256" s="135">
        <f>D256-G256</f>
        <v>0</v>
      </c>
      <c r="I256" s="72" t="s">
        <v>323</v>
      </c>
      <c r="J256" s="6">
        <v>5</v>
      </c>
      <c r="K256" s="6">
        <v>22</v>
      </c>
      <c r="L256" s="6">
        <v>2</v>
      </c>
      <c r="M256" s="6">
        <v>1</v>
      </c>
      <c r="N256" s="2" t="s">
        <v>264</v>
      </c>
    </row>
    <row r="257" spans="1:14" ht="12.75" customHeight="1" x14ac:dyDescent="0.2">
      <c r="A257" s="78"/>
      <c r="B257" s="78" t="s">
        <v>194</v>
      </c>
      <c r="C257" s="174">
        <f>SUM(C258:C258)</f>
        <v>2192228370</v>
      </c>
      <c r="D257" s="174">
        <f>SUM(D258:D258)</f>
        <v>2192228370</v>
      </c>
      <c r="E257" s="174">
        <f>SUM(E258:E258)</f>
        <v>1947528370</v>
      </c>
      <c r="F257" s="174">
        <f>SUM(F258:F258)</f>
        <v>244700000</v>
      </c>
      <c r="G257" s="174">
        <f t="shared" ref="G257:H257" si="89">SUM(G258:G258)</f>
        <v>2192228370</v>
      </c>
      <c r="H257" s="174">
        <f t="shared" si="89"/>
        <v>0</v>
      </c>
      <c r="I257" s="64"/>
      <c r="J257" s="16">
        <v>5</v>
      </c>
      <c r="K257" s="16">
        <v>22</v>
      </c>
      <c r="L257" s="16">
        <v>3</v>
      </c>
      <c r="M257" s="16"/>
      <c r="N257" s="77" t="s">
        <v>336</v>
      </c>
    </row>
    <row r="258" spans="1:14" ht="39.75" customHeight="1" x14ac:dyDescent="0.2">
      <c r="A258" s="332" t="s">
        <v>447</v>
      </c>
      <c r="B258" s="204" t="s">
        <v>350</v>
      </c>
      <c r="C258" s="397">
        <v>2192228370</v>
      </c>
      <c r="D258" s="349">
        <v>2192228370</v>
      </c>
      <c r="E258" s="350">
        <v>1947528370</v>
      </c>
      <c r="F258" s="351">
        <v>244700000</v>
      </c>
      <c r="G258" s="352">
        <f>E258+F258</f>
        <v>2192228370</v>
      </c>
      <c r="H258" s="352">
        <f>D258-G258</f>
        <v>0</v>
      </c>
      <c r="I258" s="356" t="s">
        <v>323</v>
      </c>
      <c r="J258" s="6">
        <v>5</v>
      </c>
      <c r="K258" s="6">
        <v>22</v>
      </c>
      <c r="L258" s="6">
        <v>3</v>
      </c>
      <c r="M258" s="6">
        <v>1</v>
      </c>
      <c r="N258" s="2" t="s">
        <v>265</v>
      </c>
    </row>
    <row r="259" spans="1:14" ht="12.75" customHeight="1" x14ac:dyDescent="0.2">
      <c r="A259" s="333"/>
      <c r="B259" s="78" t="s">
        <v>195</v>
      </c>
      <c r="C259" s="398"/>
      <c r="D259" s="349"/>
      <c r="E259" s="350"/>
      <c r="F259" s="351"/>
      <c r="G259" s="352"/>
      <c r="H259" s="352"/>
      <c r="I259" s="357"/>
      <c r="J259" s="16">
        <v>5</v>
      </c>
      <c r="K259" s="16">
        <v>22</v>
      </c>
      <c r="L259" s="16">
        <v>4</v>
      </c>
      <c r="M259" s="16"/>
      <c r="N259" s="77" t="s">
        <v>336</v>
      </c>
    </row>
    <row r="260" spans="1:14" ht="25.5" customHeight="1" x14ac:dyDescent="0.2">
      <c r="A260" s="333"/>
      <c r="B260" s="341" t="s">
        <v>350</v>
      </c>
      <c r="C260" s="398"/>
      <c r="D260" s="349"/>
      <c r="E260" s="350"/>
      <c r="F260" s="351"/>
      <c r="G260" s="352"/>
      <c r="H260" s="352"/>
      <c r="I260" s="357"/>
      <c r="J260" s="6">
        <v>5</v>
      </c>
      <c r="K260" s="6">
        <v>22</v>
      </c>
      <c r="L260" s="6">
        <v>4</v>
      </c>
      <c r="M260" s="6">
        <v>1</v>
      </c>
      <c r="N260" s="2" t="s">
        <v>196</v>
      </c>
    </row>
    <row r="261" spans="1:14" ht="25.5" customHeight="1" x14ac:dyDescent="0.2">
      <c r="A261" s="333"/>
      <c r="B261" s="342"/>
      <c r="C261" s="398"/>
      <c r="D261" s="349"/>
      <c r="E261" s="350"/>
      <c r="F261" s="351"/>
      <c r="G261" s="352"/>
      <c r="H261" s="352"/>
      <c r="I261" s="357"/>
      <c r="J261" s="6">
        <v>5</v>
      </c>
      <c r="K261" s="6">
        <v>22</v>
      </c>
      <c r="L261" s="6">
        <v>4</v>
      </c>
      <c r="M261" s="6">
        <v>2</v>
      </c>
      <c r="N261" s="2" t="s">
        <v>197</v>
      </c>
    </row>
    <row r="262" spans="1:14" ht="25.5" customHeight="1" x14ac:dyDescent="0.2">
      <c r="A262" s="333"/>
      <c r="B262" s="342"/>
      <c r="C262" s="398"/>
      <c r="D262" s="349"/>
      <c r="E262" s="350"/>
      <c r="F262" s="351"/>
      <c r="G262" s="352"/>
      <c r="H262" s="352"/>
      <c r="I262" s="357"/>
      <c r="J262" s="6">
        <v>5</v>
      </c>
      <c r="K262" s="6">
        <v>22</v>
      </c>
      <c r="L262" s="6">
        <v>4</v>
      </c>
      <c r="M262" s="6">
        <v>3</v>
      </c>
      <c r="N262" s="2" t="s">
        <v>198</v>
      </c>
    </row>
    <row r="263" spans="1:14" ht="25.5" customHeight="1" x14ac:dyDescent="0.2">
      <c r="A263" s="334"/>
      <c r="B263" s="343"/>
      <c r="C263" s="399"/>
      <c r="D263" s="349"/>
      <c r="E263" s="350"/>
      <c r="F263" s="351"/>
      <c r="G263" s="352"/>
      <c r="H263" s="352"/>
      <c r="I263" s="358"/>
      <c r="J263" s="6">
        <v>5</v>
      </c>
      <c r="K263" s="6">
        <v>22</v>
      </c>
      <c r="L263" s="6">
        <v>4</v>
      </c>
      <c r="M263" s="6">
        <v>4</v>
      </c>
      <c r="N263" s="2" t="s">
        <v>199</v>
      </c>
    </row>
    <row r="264" spans="1:14" ht="12.75" customHeight="1" x14ac:dyDescent="0.2">
      <c r="A264" s="337" t="s">
        <v>266</v>
      </c>
      <c r="B264" s="338"/>
      <c r="C264" s="174">
        <f>SUM(C265:C267)</f>
        <v>350950000</v>
      </c>
      <c r="D264" s="174">
        <f>SUM(D265:D267)</f>
        <v>350950000</v>
      </c>
      <c r="E264" s="174">
        <f>SUM(E265:E267)</f>
        <v>350950000</v>
      </c>
      <c r="F264" s="174">
        <f t="shared" ref="F264:H264" si="90">SUM(F265:F267)</f>
        <v>0</v>
      </c>
      <c r="G264" s="174">
        <f t="shared" si="90"/>
        <v>350950000</v>
      </c>
      <c r="H264" s="174">
        <f t="shared" si="90"/>
        <v>0</v>
      </c>
      <c r="I264" s="64"/>
      <c r="J264" s="16">
        <v>5</v>
      </c>
      <c r="K264" s="16">
        <v>22</v>
      </c>
      <c r="L264" s="16">
        <v>5</v>
      </c>
      <c r="M264" s="16"/>
      <c r="N264" s="77" t="s">
        <v>336</v>
      </c>
    </row>
    <row r="265" spans="1:14" ht="25.5" customHeight="1" x14ac:dyDescent="0.2">
      <c r="A265" s="332" t="s">
        <v>448</v>
      </c>
      <c r="B265" s="344" t="s">
        <v>351</v>
      </c>
      <c r="C265" s="282">
        <v>350950000</v>
      </c>
      <c r="D265" s="282">
        <v>350950000</v>
      </c>
      <c r="E265" s="385">
        <v>350950000</v>
      </c>
      <c r="F265" s="385">
        <v>0</v>
      </c>
      <c r="G265" s="297">
        <f>E265+F265</f>
        <v>350950000</v>
      </c>
      <c r="H265" s="297">
        <f>D265-G265</f>
        <v>0</v>
      </c>
      <c r="I265" s="356" t="s">
        <v>323</v>
      </c>
      <c r="J265" s="6">
        <v>5</v>
      </c>
      <c r="K265" s="6">
        <v>22</v>
      </c>
      <c r="L265" s="6">
        <v>5</v>
      </c>
      <c r="M265" s="6">
        <v>1</v>
      </c>
      <c r="N265" s="2" t="s">
        <v>200</v>
      </c>
    </row>
    <row r="266" spans="1:14" ht="25.5" customHeight="1" x14ac:dyDescent="0.2">
      <c r="A266" s="333"/>
      <c r="B266" s="345"/>
      <c r="C266" s="283"/>
      <c r="D266" s="283"/>
      <c r="E266" s="386"/>
      <c r="F266" s="386"/>
      <c r="G266" s="298"/>
      <c r="H266" s="298"/>
      <c r="I266" s="357"/>
      <c r="J266" s="6">
        <v>5</v>
      </c>
      <c r="K266" s="6">
        <v>22</v>
      </c>
      <c r="L266" s="6">
        <v>5</v>
      </c>
      <c r="M266" s="6">
        <v>2</v>
      </c>
      <c r="N266" s="2" t="s">
        <v>267</v>
      </c>
    </row>
    <row r="267" spans="1:14" ht="37.5" customHeight="1" x14ac:dyDescent="0.2">
      <c r="A267" s="334"/>
      <c r="B267" s="346"/>
      <c r="C267" s="379"/>
      <c r="D267" s="379"/>
      <c r="E267" s="387"/>
      <c r="F267" s="387"/>
      <c r="G267" s="299"/>
      <c r="H267" s="299"/>
      <c r="I267" s="358"/>
      <c r="J267" s="6">
        <v>5</v>
      </c>
      <c r="K267" s="6">
        <v>22</v>
      </c>
      <c r="L267" s="6">
        <v>5</v>
      </c>
      <c r="M267" s="6">
        <v>3</v>
      </c>
      <c r="N267" s="2" t="s">
        <v>268</v>
      </c>
    </row>
    <row r="268" spans="1:14" ht="12.75" customHeight="1" x14ac:dyDescent="0.2">
      <c r="A268" s="337" t="s">
        <v>269</v>
      </c>
      <c r="B268" s="338"/>
      <c r="C268" s="174">
        <f>SUM(C269:C269)</f>
        <v>60000000</v>
      </c>
      <c r="D268" s="174">
        <f>SUM(D269:D269)</f>
        <v>60000000</v>
      </c>
      <c r="E268" s="174">
        <f>SUM(E269:E269)</f>
        <v>60000000</v>
      </c>
      <c r="F268" s="174">
        <f t="shared" ref="F268:H268" si="91">SUM(F269:F269)</f>
        <v>0</v>
      </c>
      <c r="G268" s="174">
        <f t="shared" si="91"/>
        <v>60000000</v>
      </c>
      <c r="H268" s="174">
        <f t="shared" si="91"/>
        <v>0</v>
      </c>
      <c r="I268" s="64"/>
      <c r="J268" s="16">
        <v>5</v>
      </c>
      <c r="K268" s="16">
        <v>22</v>
      </c>
      <c r="L268" s="16">
        <v>6</v>
      </c>
      <c r="M268" s="16"/>
      <c r="N268" s="77" t="s">
        <v>336</v>
      </c>
    </row>
    <row r="269" spans="1:14" ht="26.25" customHeight="1" x14ac:dyDescent="0.2">
      <c r="A269" s="26" t="s">
        <v>449</v>
      </c>
      <c r="B269" s="29" t="s">
        <v>352</v>
      </c>
      <c r="C269" s="207">
        <v>60000000</v>
      </c>
      <c r="D269" s="145">
        <v>60000000</v>
      </c>
      <c r="E269" s="145">
        <v>60000000</v>
      </c>
      <c r="F269" s="145">
        <v>0</v>
      </c>
      <c r="G269" s="135">
        <f>E269+F269</f>
        <v>60000000</v>
      </c>
      <c r="H269" s="135">
        <f>D269-G269</f>
        <v>0</v>
      </c>
      <c r="I269" s="72" t="s">
        <v>323</v>
      </c>
      <c r="J269" s="6">
        <v>5</v>
      </c>
      <c r="K269" s="6">
        <v>22</v>
      </c>
      <c r="L269" s="6">
        <v>6</v>
      </c>
      <c r="M269" s="6">
        <v>1</v>
      </c>
      <c r="N269" s="2" t="s">
        <v>201</v>
      </c>
    </row>
    <row r="270" spans="1:14" ht="49.5" customHeight="1" x14ac:dyDescent="0.2">
      <c r="A270" s="328" t="s">
        <v>202</v>
      </c>
      <c r="B270" s="329"/>
      <c r="C270" s="115">
        <f>C271</f>
        <v>15177163853</v>
      </c>
      <c r="D270" s="115">
        <f>D271</f>
        <v>14068657861</v>
      </c>
      <c r="E270" s="115">
        <f>E271</f>
        <v>12012916390</v>
      </c>
      <c r="F270" s="115">
        <f t="shared" ref="F270:H270" si="92">F271</f>
        <v>810237807</v>
      </c>
      <c r="G270" s="115">
        <f t="shared" si="92"/>
        <v>12823154197</v>
      </c>
      <c r="H270" s="115">
        <f t="shared" si="92"/>
        <v>1245503664</v>
      </c>
      <c r="I270" s="115"/>
      <c r="J270" s="13">
        <v>6</v>
      </c>
      <c r="K270" s="21"/>
      <c r="L270" s="21"/>
      <c r="M270" s="21"/>
      <c r="N270" s="13" t="s">
        <v>202</v>
      </c>
    </row>
    <row r="271" spans="1:14" s="53" customFormat="1" ht="28.5" customHeight="1" x14ac:dyDescent="0.2">
      <c r="A271" s="339" t="s">
        <v>203</v>
      </c>
      <c r="B271" s="340"/>
      <c r="C271" s="184">
        <f>C272+C289+C292+C295</f>
        <v>15177163853</v>
      </c>
      <c r="D271" s="184">
        <f>D272+D289+D292+D295</f>
        <v>14068657861</v>
      </c>
      <c r="E271" s="184">
        <f>E272+E289+E292+E295</f>
        <v>12012916390</v>
      </c>
      <c r="F271" s="184">
        <f t="shared" ref="F271:H271" si="93">F272+F289+F292+F295</f>
        <v>810237807</v>
      </c>
      <c r="G271" s="184">
        <f t="shared" si="93"/>
        <v>12823154197</v>
      </c>
      <c r="H271" s="184">
        <f t="shared" si="93"/>
        <v>1245503664</v>
      </c>
      <c r="I271" s="15"/>
      <c r="J271" s="33">
        <v>6</v>
      </c>
      <c r="K271" s="33">
        <v>23</v>
      </c>
      <c r="L271" s="33"/>
      <c r="M271" s="33"/>
      <c r="N271" s="34" t="s">
        <v>203</v>
      </c>
    </row>
    <row r="272" spans="1:14" ht="15.75" customHeight="1" x14ac:dyDescent="0.2">
      <c r="A272" s="337" t="s">
        <v>204</v>
      </c>
      <c r="B272" s="338"/>
      <c r="C272" s="174">
        <f>C273+C274+C276+C278+C280+C282+C283+C284+C285+C286+C287+C288</f>
        <v>12550988615</v>
      </c>
      <c r="D272" s="174">
        <f t="shared" ref="D272:H272" si="94">D273+D274+D276+D278+D280+D282+D283+D284+D285+D286+D287+D288</f>
        <v>11442482623</v>
      </c>
      <c r="E272" s="174">
        <f t="shared" si="94"/>
        <v>9875459182</v>
      </c>
      <c r="F272" s="174">
        <f t="shared" si="94"/>
        <v>379637807</v>
      </c>
      <c r="G272" s="174">
        <f t="shared" si="94"/>
        <v>10255096989</v>
      </c>
      <c r="H272" s="174">
        <f t="shared" si="94"/>
        <v>1187385634</v>
      </c>
      <c r="I272" s="64"/>
      <c r="J272" s="16">
        <v>6</v>
      </c>
      <c r="K272" s="16">
        <v>23</v>
      </c>
      <c r="L272" s="16">
        <v>1</v>
      </c>
      <c r="M272" s="16"/>
      <c r="N272" s="77" t="s">
        <v>336</v>
      </c>
    </row>
    <row r="273" spans="1:14" ht="30" customHeight="1" x14ac:dyDescent="0.2">
      <c r="A273" s="26"/>
      <c r="B273" s="29"/>
      <c r="C273" s="136"/>
      <c r="D273" s="136"/>
      <c r="E273" s="130"/>
      <c r="F273" s="166"/>
      <c r="G273" s="135">
        <f>E273+F273</f>
        <v>0</v>
      </c>
      <c r="H273" s="135">
        <f>D273-G273</f>
        <v>0</v>
      </c>
      <c r="I273" s="22"/>
      <c r="J273" s="6">
        <v>6</v>
      </c>
      <c r="K273" s="6">
        <v>23</v>
      </c>
      <c r="L273" s="6">
        <v>1</v>
      </c>
      <c r="M273" s="6">
        <v>1</v>
      </c>
      <c r="N273" s="2" t="s">
        <v>222</v>
      </c>
    </row>
    <row r="274" spans="1:14" ht="51" x14ac:dyDescent="0.2">
      <c r="A274" s="26" t="s">
        <v>450</v>
      </c>
      <c r="B274" s="35" t="s">
        <v>478</v>
      </c>
      <c r="C274" s="189">
        <v>640865323</v>
      </c>
      <c r="D274" s="190">
        <v>640865323</v>
      </c>
      <c r="E274" s="190">
        <v>250000000</v>
      </c>
      <c r="F274" s="126">
        <v>79745161</v>
      </c>
      <c r="G274" s="135">
        <f t="shared" ref="G274:G288" si="95">E274+F274</f>
        <v>329745161</v>
      </c>
      <c r="H274" s="135">
        <f t="shared" ref="H274:H288" si="96">D274-G274</f>
        <v>311120162</v>
      </c>
      <c r="I274" s="22" t="s">
        <v>14</v>
      </c>
      <c r="J274" s="6">
        <v>6</v>
      </c>
      <c r="K274" s="6">
        <v>23</v>
      </c>
      <c r="L274" s="6">
        <v>1</v>
      </c>
      <c r="M274" s="6">
        <v>2</v>
      </c>
      <c r="N274" s="2" t="s">
        <v>270</v>
      </c>
    </row>
    <row r="275" spans="1:14" ht="38.25" x14ac:dyDescent="0.2">
      <c r="A275" s="26" t="s">
        <v>451</v>
      </c>
      <c r="B275" s="35" t="s">
        <v>326</v>
      </c>
      <c r="C275" s="232" t="s">
        <v>477</v>
      </c>
      <c r="D275" s="190">
        <v>0</v>
      </c>
      <c r="E275" s="190">
        <v>0</v>
      </c>
      <c r="F275" s="126">
        <v>0</v>
      </c>
      <c r="G275" s="135">
        <f t="shared" si="95"/>
        <v>0</v>
      </c>
      <c r="H275" s="135">
        <f t="shared" si="96"/>
        <v>0</v>
      </c>
      <c r="I275" s="22" t="s">
        <v>14</v>
      </c>
      <c r="J275" s="6">
        <v>6</v>
      </c>
      <c r="K275" s="6">
        <v>23</v>
      </c>
      <c r="L275" s="6">
        <v>1</v>
      </c>
      <c r="M275" s="6">
        <v>3</v>
      </c>
      <c r="N275" s="2" t="s">
        <v>205</v>
      </c>
    </row>
    <row r="276" spans="1:14" ht="49.5" customHeight="1" x14ac:dyDescent="0.2">
      <c r="A276" s="230" t="s">
        <v>452</v>
      </c>
      <c r="B276" s="85" t="s">
        <v>322</v>
      </c>
      <c r="C276" s="218">
        <v>1668178400</v>
      </c>
      <c r="D276" s="218">
        <v>1668178400</v>
      </c>
      <c r="E276" s="146">
        <v>939209165</v>
      </c>
      <c r="F276" s="166">
        <v>0</v>
      </c>
      <c r="G276" s="135">
        <f t="shared" si="95"/>
        <v>939209165</v>
      </c>
      <c r="H276" s="135">
        <f t="shared" si="96"/>
        <v>728969235</v>
      </c>
      <c r="I276" s="22" t="s">
        <v>14</v>
      </c>
      <c r="J276" s="83">
        <v>6</v>
      </c>
      <c r="K276" s="83">
        <v>23</v>
      </c>
      <c r="L276" s="83">
        <v>1</v>
      </c>
      <c r="M276" s="83">
        <v>4</v>
      </c>
      <c r="N276" s="235" t="s">
        <v>224</v>
      </c>
    </row>
    <row r="277" spans="1:14" ht="41.25" customHeight="1" x14ac:dyDescent="0.2">
      <c r="A277" s="26" t="s">
        <v>453</v>
      </c>
      <c r="B277" s="35" t="s">
        <v>327</v>
      </c>
      <c r="C277" s="232" t="s">
        <v>477</v>
      </c>
      <c r="D277" s="190">
        <v>0</v>
      </c>
      <c r="E277" s="190">
        <v>0</v>
      </c>
      <c r="F277" s="126">
        <v>0</v>
      </c>
      <c r="G277" s="135">
        <f t="shared" si="95"/>
        <v>0</v>
      </c>
      <c r="H277" s="135">
        <f t="shared" si="96"/>
        <v>0</v>
      </c>
      <c r="I277" s="22" t="s">
        <v>14</v>
      </c>
      <c r="J277" s="6">
        <v>6</v>
      </c>
      <c r="K277" s="6">
        <v>23</v>
      </c>
      <c r="L277" s="6">
        <v>1</v>
      </c>
      <c r="M277" s="6">
        <v>5</v>
      </c>
      <c r="N277" s="2" t="s">
        <v>271</v>
      </c>
    </row>
    <row r="278" spans="1:14" ht="31.5" customHeight="1" x14ac:dyDescent="0.2">
      <c r="A278" s="26"/>
      <c r="B278" s="35"/>
      <c r="C278" s="189"/>
      <c r="D278" s="189"/>
      <c r="E278" s="190"/>
      <c r="F278" s="126"/>
      <c r="G278" s="135"/>
      <c r="H278" s="135"/>
      <c r="I278" s="22"/>
      <c r="J278" s="6">
        <v>6</v>
      </c>
      <c r="K278" s="6">
        <v>23</v>
      </c>
      <c r="L278" s="6">
        <v>1</v>
      </c>
      <c r="M278" s="6">
        <v>6</v>
      </c>
      <c r="N278" s="2" t="s">
        <v>225</v>
      </c>
    </row>
    <row r="279" spans="1:14" ht="38.25" x14ac:dyDescent="0.2">
      <c r="A279" s="26" t="s">
        <v>454</v>
      </c>
      <c r="B279" s="35" t="s">
        <v>328</v>
      </c>
      <c r="C279" s="232" t="s">
        <v>477</v>
      </c>
      <c r="D279" s="190">
        <v>0</v>
      </c>
      <c r="E279" s="190">
        <v>0</v>
      </c>
      <c r="F279" s="126">
        <v>0</v>
      </c>
      <c r="G279" s="135">
        <f t="shared" si="95"/>
        <v>0</v>
      </c>
      <c r="H279" s="135">
        <f t="shared" si="96"/>
        <v>0</v>
      </c>
      <c r="I279" s="22" t="s">
        <v>14</v>
      </c>
      <c r="J279" s="6">
        <v>6</v>
      </c>
      <c r="K279" s="6">
        <v>23</v>
      </c>
      <c r="L279" s="6">
        <v>1</v>
      </c>
      <c r="M279" s="6">
        <v>7</v>
      </c>
      <c r="N279" s="2" t="s">
        <v>206</v>
      </c>
    </row>
    <row r="280" spans="1:14" ht="46.5" customHeight="1" x14ac:dyDescent="0.2">
      <c r="A280" s="26" t="s">
        <v>455</v>
      </c>
      <c r="B280" s="35" t="s">
        <v>329</v>
      </c>
      <c r="C280" s="189">
        <v>200000000</v>
      </c>
      <c r="D280" s="189">
        <v>200000000</v>
      </c>
      <c r="E280" s="190">
        <v>0</v>
      </c>
      <c r="F280" s="126">
        <v>200000000</v>
      </c>
      <c r="G280" s="135">
        <f t="shared" si="95"/>
        <v>200000000</v>
      </c>
      <c r="H280" s="135">
        <f t="shared" si="96"/>
        <v>0</v>
      </c>
      <c r="I280" s="22" t="s">
        <v>14</v>
      </c>
      <c r="J280" s="6">
        <v>6</v>
      </c>
      <c r="K280" s="6">
        <v>23</v>
      </c>
      <c r="L280" s="6">
        <v>1</v>
      </c>
      <c r="M280" s="6">
        <v>8</v>
      </c>
      <c r="N280" s="2" t="s">
        <v>223</v>
      </c>
    </row>
    <row r="281" spans="1:14" ht="51" customHeight="1" x14ac:dyDescent="0.2">
      <c r="A281" s="26" t="s">
        <v>501</v>
      </c>
      <c r="B281" s="35" t="s">
        <v>502</v>
      </c>
      <c r="C281" s="189">
        <v>184931040</v>
      </c>
      <c r="D281" s="189">
        <v>184931040</v>
      </c>
      <c r="E281" s="190">
        <v>184931040</v>
      </c>
      <c r="F281" s="126">
        <v>0</v>
      </c>
      <c r="G281" s="135">
        <f t="shared" si="95"/>
        <v>184931040</v>
      </c>
      <c r="H281" s="135">
        <f t="shared" si="96"/>
        <v>0</v>
      </c>
      <c r="I281" s="22"/>
      <c r="J281" s="6">
        <v>6</v>
      </c>
      <c r="K281" s="6">
        <v>23</v>
      </c>
      <c r="L281" s="6">
        <v>1</v>
      </c>
      <c r="M281" s="6">
        <v>8</v>
      </c>
      <c r="N281" s="2" t="s">
        <v>223</v>
      </c>
    </row>
    <row r="282" spans="1:14" ht="38.25" x14ac:dyDescent="0.2">
      <c r="A282" s="26" t="s">
        <v>456</v>
      </c>
      <c r="B282" s="35" t="s">
        <v>330</v>
      </c>
      <c r="C282" s="189">
        <v>1130536671</v>
      </c>
      <c r="D282" s="189">
        <v>1130536671</v>
      </c>
      <c r="E282" s="190">
        <v>883347788</v>
      </c>
      <c r="F282" s="126">
        <v>99892646</v>
      </c>
      <c r="G282" s="135">
        <f t="shared" si="95"/>
        <v>983240434</v>
      </c>
      <c r="H282" s="135">
        <f t="shared" si="96"/>
        <v>147296237</v>
      </c>
      <c r="I282" s="22" t="s">
        <v>14</v>
      </c>
      <c r="J282" s="6">
        <v>6</v>
      </c>
      <c r="K282" s="6">
        <v>23</v>
      </c>
      <c r="L282" s="6">
        <v>1</v>
      </c>
      <c r="M282" s="6">
        <v>9</v>
      </c>
      <c r="N282" s="2" t="s">
        <v>226</v>
      </c>
    </row>
    <row r="283" spans="1:14" ht="25.5" x14ac:dyDescent="0.2">
      <c r="A283" s="26" t="s">
        <v>457</v>
      </c>
      <c r="B283" s="29" t="s">
        <v>334</v>
      </c>
      <c r="C283" s="136">
        <v>7802902229</v>
      </c>
      <c r="D283" s="136">
        <v>7802902229</v>
      </c>
      <c r="E283" s="136">
        <v>7802902229</v>
      </c>
      <c r="F283" s="126">
        <v>0</v>
      </c>
      <c r="G283" s="135">
        <f t="shared" si="95"/>
        <v>7802902229</v>
      </c>
      <c r="H283" s="135">
        <f t="shared" si="96"/>
        <v>0</v>
      </c>
      <c r="I283" s="22" t="s">
        <v>10</v>
      </c>
      <c r="J283" s="309">
        <v>6</v>
      </c>
      <c r="K283" s="309">
        <v>23</v>
      </c>
      <c r="L283" s="309">
        <v>1</v>
      </c>
      <c r="M283" s="309">
        <v>10</v>
      </c>
      <c r="N283" s="359" t="s">
        <v>207</v>
      </c>
    </row>
    <row r="284" spans="1:14" ht="38.25" x14ac:dyDescent="0.2">
      <c r="A284" s="26" t="s">
        <v>458</v>
      </c>
      <c r="B284" s="29" t="s">
        <v>333</v>
      </c>
      <c r="C284" s="189">
        <v>822865992</v>
      </c>
      <c r="D284" s="130">
        <v>0</v>
      </c>
      <c r="E284" s="130">
        <v>0</v>
      </c>
      <c r="F284" s="166">
        <v>0</v>
      </c>
      <c r="G284" s="135">
        <f t="shared" si="95"/>
        <v>0</v>
      </c>
      <c r="H284" s="135">
        <f t="shared" si="96"/>
        <v>0</v>
      </c>
      <c r="I284" s="22" t="s">
        <v>10</v>
      </c>
      <c r="J284" s="311"/>
      <c r="K284" s="311"/>
      <c r="L284" s="311"/>
      <c r="M284" s="311"/>
      <c r="N284" s="360"/>
    </row>
    <row r="285" spans="1:14" ht="48.75" customHeight="1" x14ac:dyDescent="0.2">
      <c r="A285" s="26" t="s">
        <v>459</v>
      </c>
      <c r="B285" s="29" t="s">
        <v>335</v>
      </c>
      <c r="C285" s="189">
        <v>285640000</v>
      </c>
      <c r="D285" s="130">
        <v>0</v>
      </c>
      <c r="E285" s="130">
        <v>0</v>
      </c>
      <c r="F285" s="166">
        <v>0</v>
      </c>
      <c r="G285" s="135">
        <f t="shared" si="95"/>
        <v>0</v>
      </c>
      <c r="H285" s="135">
        <f t="shared" si="96"/>
        <v>0</v>
      </c>
      <c r="I285" s="22" t="s">
        <v>10</v>
      </c>
      <c r="J285" s="6">
        <v>6</v>
      </c>
      <c r="K285" s="6">
        <v>23</v>
      </c>
      <c r="L285" s="6">
        <v>1</v>
      </c>
      <c r="M285" s="6">
        <v>11</v>
      </c>
      <c r="N285" s="2" t="s">
        <v>208</v>
      </c>
    </row>
    <row r="286" spans="1:14" x14ac:dyDescent="0.2">
      <c r="A286" s="26"/>
      <c r="B286" s="29"/>
      <c r="C286" s="136"/>
      <c r="D286" s="136"/>
      <c r="E286" s="130">
        <v>0</v>
      </c>
      <c r="F286" s="166">
        <v>0</v>
      </c>
      <c r="G286" s="135">
        <f t="shared" si="95"/>
        <v>0</v>
      </c>
      <c r="H286" s="135">
        <f t="shared" si="96"/>
        <v>0</v>
      </c>
      <c r="I286" s="22"/>
      <c r="J286" s="6">
        <v>6</v>
      </c>
      <c r="K286" s="6">
        <v>23</v>
      </c>
      <c r="L286" s="6">
        <v>1</v>
      </c>
      <c r="M286" s="6">
        <v>12</v>
      </c>
      <c r="N286" s="2" t="s">
        <v>209</v>
      </c>
    </row>
    <row r="287" spans="1:14" x14ac:dyDescent="0.2">
      <c r="A287" s="26"/>
      <c r="B287" s="29"/>
      <c r="C287" s="136"/>
      <c r="D287" s="136"/>
      <c r="E287" s="130">
        <v>0</v>
      </c>
      <c r="F287" s="166">
        <v>0</v>
      </c>
      <c r="G287" s="135">
        <f t="shared" si="95"/>
        <v>0</v>
      </c>
      <c r="H287" s="135">
        <f t="shared" si="96"/>
        <v>0</v>
      </c>
      <c r="I287" s="22"/>
      <c r="J287" s="6">
        <v>6</v>
      </c>
      <c r="K287" s="6">
        <v>23</v>
      </c>
      <c r="L287" s="6">
        <v>1</v>
      </c>
      <c r="M287" s="6">
        <v>13</v>
      </c>
      <c r="N287" s="2" t="s">
        <v>210</v>
      </c>
    </row>
    <row r="288" spans="1:14" x14ac:dyDescent="0.2">
      <c r="A288" s="26"/>
      <c r="B288" s="96"/>
      <c r="C288" s="218"/>
      <c r="D288" s="142"/>
      <c r="E288" s="146">
        <v>0</v>
      </c>
      <c r="F288" s="166">
        <v>0</v>
      </c>
      <c r="G288" s="135">
        <f t="shared" si="95"/>
        <v>0</v>
      </c>
      <c r="H288" s="135">
        <f t="shared" si="96"/>
        <v>0</v>
      </c>
      <c r="I288" s="22"/>
      <c r="J288" s="6">
        <v>6</v>
      </c>
      <c r="K288" s="6">
        <v>23</v>
      </c>
      <c r="L288" s="6">
        <v>1</v>
      </c>
      <c r="M288" s="6">
        <v>14</v>
      </c>
      <c r="N288" s="2" t="s">
        <v>211</v>
      </c>
    </row>
    <row r="289" spans="1:14" x14ac:dyDescent="0.2">
      <c r="A289" s="337" t="s">
        <v>213</v>
      </c>
      <c r="B289" s="338"/>
      <c r="C289" s="174">
        <f>SUM(C290:C291)</f>
        <v>658118000</v>
      </c>
      <c r="D289" s="174">
        <f t="shared" ref="D289:H289" si="97">SUM(D290:D291)</f>
        <v>658118000</v>
      </c>
      <c r="E289" s="174">
        <f t="shared" si="97"/>
        <v>600000000</v>
      </c>
      <c r="F289" s="174">
        <f t="shared" si="97"/>
        <v>0</v>
      </c>
      <c r="G289" s="174">
        <f t="shared" si="97"/>
        <v>600000000</v>
      </c>
      <c r="H289" s="174">
        <f t="shared" si="97"/>
        <v>58118000</v>
      </c>
      <c r="I289" s="64"/>
      <c r="J289" s="16">
        <v>6</v>
      </c>
      <c r="K289" s="16">
        <v>23</v>
      </c>
      <c r="L289" s="16">
        <v>2</v>
      </c>
      <c r="M289" s="16"/>
      <c r="N289" s="77" t="s">
        <v>336</v>
      </c>
    </row>
    <row r="290" spans="1:14" ht="46.5" customHeight="1" x14ac:dyDescent="0.2">
      <c r="A290" s="26" t="s">
        <v>460</v>
      </c>
      <c r="B290" s="35" t="s">
        <v>369</v>
      </c>
      <c r="C290" s="189">
        <v>225000000</v>
      </c>
      <c r="D290" s="189">
        <v>225000000</v>
      </c>
      <c r="E290" s="190">
        <v>225000000</v>
      </c>
      <c r="F290" s="126">
        <v>0</v>
      </c>
      <c r="G290" s="126">
        <f>E290+F290</f>
        <v>225000000</v>
      </c>
      <c r="H290" s="126">
        <f>D290-G290</f>
        <v>0</v>
      </c>
      <c r="I290" s="22" t="s">
        <v>14</v>
      </c>
      <c r="J290" s="6">
        <v>6</v>
      </c>
      <c r="K290" s="6">
        <v>23</v>
      </c>
      <c r="L290" s="6">
        <v>2</v>
      </c>
      <c r="M290" s="6">
        <v>1</v>
      </c>
      <c r="N290" s="262" t="s">
        <v>214</v>
      </c>
    </row>
    <row r="291" spans="1:14" ht="70.5" customHeight="1" x14ac:dyDescent="0.2">
      <c r="A291" s="26" t="s">
        <v>488</v>
      </c>
      <c r="B291" s="35" t="s">
        <v>489</v>
      </c>
      <c r="C291" s="242">
        <v>433118000</v>
      </c>
      <c r="D291" s="242">
        <v>433118000</v>
      </c>
      <c r="E291" s="243">
        <v>375000000</v>
      </c>
      <c r="F291" s="243">
        <v>0</v>
      </c>
      <c r="G291" s="243">
        <f>E291+F291</f>
        <v>375000000</v>
      </c>
      <c r="H291" s="243">
        <f>D291-G291</f>
        <v>58118000</v>
      </c>
      <c r="I291" s="22" t="s">
        <v>14</v>
      </c>
      <c r="J291" s="6">
        <v>6</v>
      </c>
      <c r="K291" s="6">
        <v>23</v>
      </c>
      <c r="L291" s="6">
        <v>2</v>
      </c>
      <c r="M291" s="6">
        <v>1</v>
      </c>
      <c r="N291" s="263"/>
    </row>
    <row r="292" spans="1:14" ht="12.75" customHeight="1" x14ac:dyDescent="0.2">
      <c r="A292" s="337" t="s">
        <v>212</v>
      </c>
      <c r="B292" s="338"/>
      <c r="C292" s="174">
        <f>SUM(C293:C294)</f>
        <v>1761397238</v>
      </c>
      <c r="D292" s="174">
        <f>SUM(D293:D294)</f>
        <v>1761397238</v>
      </c>
      <c r="E292" s="174">
        <f>SUM(E293:E294)</f>
        <v>1524397208</v>
      </c>
      <c r="F292" s="174">
        <f t="shared" ref="F292:H292" si="98">SUM(F293:F294)</f>
        <v>237000000</v>
      </c>
      <c r="G292" s="174">
        <f t="shared" si="98"/>
        <v>1761397208</v>
      </c>
      <c r="H292" s="174">
        <f t="shared" si="98"/>
        <v>30</v>
      </c>
      <c r="I292" s="64"/>
      <c r="J292" s="16">
        <v>6</v>
      </c>
      <c r="K292" s="16">
        <v>23</v>
      </c>
      <c r="L292" s="16">
        <v>3</v>
      </c>
      <c r="M292" s="16"/>
      <c r="N292" s="77" t="s">
        <v>336</v>
      </c>
    </row>
    <row r="293" spans="1:14" ht="45.75" customHeight="1" x14ac:dyDescent="0.2">
      <c r="A293" s="26" t="s">
        <v>461</v>
      </c>
      <c r="B293" s="35" t="s">
        <v>331</v>
      </c>
      <c r="C293" s="189">
        <v>1761397238</v>
      </c>
      <c r="D293" s="189">
        <v>1761397238</v>
      </c>
      <c r="E293" s="189">
        <v>1524397208</v>
      </c>
      <c r="F293" s="126">
        <v>237000000</v>
      </c>
      <c r="G293" s="126">
        <f>E293+F293</f>
        <v>1761397208</v>
      </c>
      <c r="H293" s="126">
        <f>D293-G293</f>
        <v>30</v>
      </c>
      <c r="I293" s="22" t="s">
        <v>14</v>
      </c>
      <c r="J293" s="6">
        <v>6</v>
      </c>
      <c r="K293" s="6">
        <v>23</v>
      </c>
      <c r="L293" s="6">
        <v>3</v>
      </c>
      <c r="M293" s="6">
        <v>1</v>
      </c>
      <c r="N293" s="2" t="s">
        <v>215</v>
      </c>
    </row>
    <row r="294" spans="1:14" ht="38.25" customHeight="1" x14ac:dyDescent="0.2">
      <c r="A294" s="26"/>
      <c r="B294" s="29"/>
      <c r="C294" s="136"/>
      <c r="D294" s="136"/>
      <c r="E294" s="130">
        <v>0</v>
      </c>
      <c r="F294" s="166">
        <v>0</v>
      </c>
      <c r="G294" s="126">
        <f>E294+F294</f>
        <v>0</v>
      </c>
      <c r="H294" s="126">
        <f>D294-G294</f>
        <v>0</v>
      </c>
      <c r="I294" s="22"/>
      <c r="J294" s="6">
        <v>6</v>
      </c>
      <c r="K294" s="6">
        <v>23</v>
      </c>
      <c r="L294" s="6">
        <v>3</v>
      </c>
      <c r="M294" s="6">
        <v>2</v>
      </c>
      <c r="N294" s="2" t="s">
        <v>216</v>
      </c>
    </row>
    <row r="295" spans="1:14" ht="12.75" customHeight="1" x14ac:dyDescent="0.2">
      <c r="A295" s="337" t="s">
        <v>217</v>
      </c>
      <c r="B295" s="338"/>
      <c r="C295" s="174">
        <f>C296</f>
        <v>206660000</v>
      </c>
      <c r="D295" s="174">
        <f>D296</f>
        <v>206660000</v>
      </c>
      <c r="E295" s="174">
        <f>E296</f>
        <v>13060000</v>
      </c>
      <c r="F295" s="174">
        <f t="shared" ref="F295:H295" si="99">F296</f>
        <v>193600000</v>
      </c>
      <c r="G295" s="174">
        <f t="shared" si="99"/>
        <v>206660000</v>
      </c>
      <c r="H295" s="174">
        <f t="shared" si="99"/>
        <v>0</v>
      </c>
      <c r="I295" s="64"/>
      <c r="J295" s="16">
        <v>6</v>
      </c>
      <c r="K295" s="16">
        <v>23</v>
      </c>
      <c r="L295" s="16">
        <v>4</v>
      </c>
      <c r="M295" s="16"/>
      <c r="N295" s="77" t="s">
        <v>336</v>
      </c>
    </row>
    <row r="296" spans="1:14" ht="45.75" customHeight="1" x14ac:dyDescent="0.2">
      <c r="A296" s="26" t="s">
        <v>462</v>
      </c>
      <c r="B296" s="29" t="s">
        <v>320</v>
      </c>
      <c r="C296" s="207">
        <v>206660000</v>
      </c>
      <c r="D296" s="132">
        <v>206660000</v>
      </c>
      <c r="E296" s="191">
        <v>13060000</v>
      </c>
      <c r="F296" s="191">
        <v>193600000</v>
      </c>
      <c r="G296" s="166">
        <f>E296+F296</f>
        <v>206660000</v>
      </c>
      <c r="H296" s="166">
        <f>D296-G296</f>
        <v>0</v>
      </c>
      <c r="I296" s="26" t="s">
        <v>316</v>
      </c>
      <c r="J296" s="6">
        <v>6</v>
      </c>
      <c r="K296" s="6">
        <v>23</v>
      </c>
      <c r="L296" s="6">
        <v>4</v>
      </c>
      <c r="M296" s="6">
        <v>1</v>
      </c>
      <c r="N296" s="2" t="s">
        <v>227</v>
      </c>
    </row>
    <row r="297" spans="1:14" ht="15.75" customHeight="1" x14ac:dyDescent="0.2">
      <c r="A297" s="330" t="s">
        <v>353</v>
      </c>
      <c r="B297" s="331"/>
      <c r="C297" s="192">
        <f t="shared" ref="C297:H297" si="100">C4+C160+C207+C227+C249+C270</f>
        <v>598080388300</v>
      </c>
      <c r="D297" s="192">
        <f t="shared" si="100"/>
        <v>561192713160</v>
      </c>
      <c r="E297" s="192">
        <f t="shared" si="100"/>
        <v>241099225997</v>
      </c>
      <c r="F297" s="192">
        <f t="shared" si="100"/>
        <v>274884852478</v>
      </c>
      <c r="G297" s="192">
        <f t="shared" si="100"/>
        <v>515984078475</v>
      </c>
      <c r="H297" s="192">
        <f t="shared" si="100"/>
        <v>30205313024</v>
      </c>
      <c r="I297" s="99"/>
      <c r="J297" s="100"/>
      <c r="K297" s="100"/>
      <c r="L297" s="100"/>
      <c r="M297" s="100"/>
      <c r="N297" s="73"/>
    </row>
    <row r="298" spans="1:14" ht="15.75" customHeight="1" x14ac:dyDescent="0.2">
      <c r="A298" s="74"/>
      <c r="B298" s="73"/>
      <c r="C298" s="193"/>
      <c r="D298" s="193"/>
      <c r="E298" s="119"/>
      <c r="F298" s="119"/>
      <c r="G298" s="119"/>
      <c r="H298" s="119"/>
      <c r="I298" s="56"/>
      <c r="J298" s="75"/>
      <c r="K298" s="75"/>
      <c r="L298" s="75"/>
      <c r="M298" s="75"/>
      <c r="N298" s="73"/>
    </row>
    <row r="299" spans="1:14" ht="15.75" customHeight="1" x14ac:dyDescent="0.2">
      <c r="A299" s="74"/>
      <c r="B299" s="73"/>
      <c r="C299" s="193"/>
      <c r="D299" s="193"/>
      <c r="E299" s="119"/>
      <c r="F299" s="119"/>
      <c r="G299" s="119"/>
      <c r="H299" s="119"/>
      <c r="I299" s="56"/>
      <c r="J299" s="75"/>
      <c r="K299" s="75"/>
      <c r="L299" s="75"/>
      <c r="M299" s="75"/>
      <c r="N299" s="73"/>
    </row>
    <row r="300" spans="1:14" ht="79.5" customHeight="1" x14ac:dyDescent="0.2">
      <c r="A300" s="76" t="s">
        <v>472</v>
      </c>
      <c r="B300" s="228" t="s">
        <v>325</v>
      </c>
      <c r="C300" s="76" t="s">
        <v>475</v>
      </c>
      <c r="D300" s="76" t="s">
        <v>476</v>
      </c>
      <c r="E300" s="118" t="s">
        <v>3</v>
      </c>
      <c r="F300" s="118" t="s">
        <v>4</v>
      </c>
      <c r="G300" s="118" t="s">
        <v>471</v>
      </c>
      <c r="H300" s="119"/>
      <c r="I300" s="56"/>
      <c r="J300" s="75"/>
      <c r="K300" s="75"/>
      <c r="L300" s="75"/>
      <c r="M300" s="75"/>
      <c r="N300" s="73"/>
    </row>
    <row r="301" spans="1:14" ht="15.75" customHeight="1" x14ac:dyDescent="0.2">
      <c r="A301" s="76">
        <v>3</v>
      </c>
      <c r="B301" s="229" t="s">
        <v>12</v>
      </c>
      <c r="C301" s="222">
        <f>C230+C232+C233+C235</f>
        <v>5488679901</v>
      </c>
      <c r="D301" s="260">
        <f t="shared" ref="D301:F301" si="101">D230+D232+D233+D235</f>
        <v>5488679901</v>
      </c>
      <c r="E301" s="260">
        <f t="shared" si="101"/>
        <v>5488679901</v>
      </c>
      <c r="F301" s="260">
        <f t="shared" si="101"/>
        <v>0</v>
      </c>
      <c r="G301" s="194">
        <f>E301+F301</f>
        <v>5488679901</v>
      </c>
      <c r="H301" s="119"/>
      <c r="I301" s="56"/>
      <c r="J301" s="75"/>
      <c r="K301" s="75"/>
      <c r="L301" s="75"/>
      <c r="M301" s="75"/>
      <c r="N301" s="73"/>
    </row>
    <row r="302" spans="1:14" ht="15.75" customHeight="1" x14ac:dyDescent="0.2">
      <c r="A302" s="76">
        <v>2</v>
      </c>
      <c r="B302" s="229" t="s">
        <v>366</v>
      </c>
      <c r="C302" s="222">
        <f>C67+C74+C226</f>
        <v>9186356816</v>
      </c>
      <c r="D302" s="261">
        <f t="shared" ref="D302:F302" si="102">D67+D74+D226</f>
        <v>9186356816</v>
      </c>
      <c r="E302" s="261">
        <f t="shared" si="102"/>
        <v>6110437961</v>
      </c>
      <c r="F302" s="261">
        <f t="shared" si="102"/>
        <v>1096535989</v>
      </c>
      <c r="G302" s="194">
        <f t="shared" ref="G302:G314" si="103">E302+F302</f>
        <v>7206973950</v>
      </c>
      <c r="H302" s="119"/>
      <c r="I302" s="56"/>
      <c r="J302" s="75"/>
      <c r="K302" s="75"/>
      <c r="L302" s="75"/>
      <c r="M302" s="75"/>
      <c r="N302" s="73"/>
    </row>
    <row r="303" spans="1:14" ht="15.75" customHeight="1" x14ac:dyDescent="0.2">
      <c r="A303" s="76">
        <v>2</v>
      </c>
      <c r="B303" s="229" t="s">
        <v>368</v>
      </c>
      <c r="C303" s="222">
        <f>C53+C64</f>
        <v>17160106848</v>
      </c>
      <c r="D303" s="260">
        <f>D53+D64</f>
        <v>17160106848</v>
      </c>
      <c r="E303" s="260">
        <f>E53+E64</f>
        <v>2462496501</v>
      </c>
      <c r="F303" s="260">
        <f>F53+F64</f>
        <v>2219516471</v>
      </c>
      <c r="G303" s="194">
        <f t="shared" si="103"/>
        <v>4682012972</v>
      </c>
      <c r="H303" s="119"/>
      <c r="I303" s="56"/>
      <c r="J303" s="75"/>
      <c r="K303" s="75"/>
      <c r="L303" s="75"/>
      <c r="M303" s="75"/>
      <c r="N303" s="73"/>
    </row>
    <row r="304" spans="1:14" ht="12.75" customHeight="1" x14ac:dyDescent="0.2">
      <c r="A304" s="76">
        <v>4</v>
      </c>
      <c r="B304" s="228" t="s">
        <v>324</v>
      </c>
      <c r="C304" s="158">
        <f>C210+C216+C239+C248+C296</f>
        <v>6331636690</v>
      </c>
      <c r="D304" s="158">
        <f t="shared" ref="D304:F304" si="104">D210+D216+D239+D248+D296</f>
        <v>6331636690</v>
      </c>
      <c r="E304" s="158">
        <f t="shared" si="104"/>
        <v>5767192660</v>
      </c>
      <c r="F304" s="158">
        <f t="shared" si="104"/>
        <v>564444030</v>
      </c>
      <c r="G304" s="194">
        <f t="shared" si="103"/>
        <v>6331636690</v>
      </c>
      <c r="H304" s="119"/>
      <c r="I304" s="56"/>
      <c r="J304" s="75"/>
      <c r="K304" s="75"/>
      <c r="L304" s="75"/>
      <c r="M304" s="75"/>
      <c r="N304" s="73"/>
    </row>
    <row r="305" spans="1:14" ht="15.75" customHeight="1" x14ac:dyDescent="0.2">
      <c r="A305" s="76">
        <v>4</v>
      </c>
      <c r="B305" s="229" t="s">
        <v>6</v>
      </c>
      <c r="C305" s="222">
        <f>C7+C19+C21+C22+C23+C28+C29</f>
        <v>182007313390</v>
      </c>
      <c r="D305" s="261">
        <f t="shared" ref="D305:F305" si="105">D7+D19+D21+D22+D23+D28+D29</f>
        <v>182007313390</v>
      </c>
      <c r="E305" s="261">
        <f t="shared" si="105"/>
        <v>10868529874</v>
      </c>
      <c r="F305" s="261">
        <f t="shared" si="105"/>
        <v>171138783516</v>
      </c>
      <c r="G305" s="194">
        <f t="shared" si="103"/>
        <v>182007313390</v>
      </c>
      <c r="H305" s="119"/>
      <c r="I305" s="56"/>
      <c r="J305" s="75"/>
      <c r="K305" s="75"/>
      <c r="L305" s="75"/>
      <c r="M305" s="75"/>
      <c r="N305" s="73"/>
    </row>
    <row r="306" spans="1:14" ht="15.75" customHeight="1" x14ac:dyDescent="0.2">
      <c r="A306" s="76">
        <v>9</v>
      </c>
      <c r="B306" s="229" t="s">
        <v>14</v>
      </c>
      <c r="C306" s="222">
        <f>C274+C276+C280+C281+C282+C290+C291+C293</f>
        <v>6244026672</v>
      </c>
      <c r="D306" s="261">
        <f t="shared" ref="D306:F306" si="106">D274+D276+D280+D281+D282+D290+D291+D293</f>
        <v>6244026672</v>
      </c>
      <c r="E306" s="261">
        <f t="shared" si="106"/>
        <v>4381885201</v>
      </c>
      <c r="F306" s="261">
        <f t="shared" si="106"/>
        <v>616637807</v>
      </c>
      <c r="G306" s="194">
        <f t="shared" si="103"/>
        <v>4998523008</v>
      </c>
      <c r="H306" s="119"/>
      <c r="I306" s="56"/>
      <c r="J306" s="75"/>
      <c r="K306" s="75"/>
      <c r="L306" s="75"/>
      <c r="M306" s="75"/>
      <c r="N306" s="73"/>
    </row>
    <row r="307" spans="1:14" ht="15.75" customHeight="1" x14ac:dyDescent="0.2">
      <c r="A307" s="76">
        <v>16</v>
      </c>
      <c r="B307" s="229" t="s">
        <v>11</v>
      </c>
      <c r="C307" s="222">
        <f>C80+C83+C85+C87+C89+C90+C91+C92+C94+C141+C145+C146+C149+C150+C152+C156+C159</f>
        <v>14088714078</v>
      </c>
      <c r="D307" s="261">
        <f t="shared" ref="D307:F307" si="107">D80+D83+D85+D87+D89+D90+D91+D92+D94+D141+D145+D146+D149+D150+D152+D156+D159</f>
        <v>14059544930</v>
      </c>
      <c r="E307" s="261">
        <f t="shared" si="107"/>
        <v>12342664078</v>
      </c>
      <c r="F307" s="261">
        <f t="shared" si="107"/>
        <v>1716130852</v>
      </c>
      <c r="G307" s="194">
        <f t="shared" si="103"/>
        <v>14058794930</v>
      </c>
      <c r="H307" s="119"/>
      <c r="I307" s="91"/>
      <c r="J307" s="75"/>
      <c r="K307" s="75"/>
      <c r="L307" s="75"/>
      <c r="M307" s="75"/>
      <c r="N307" s="73"/>
    </row>
    <row r="308" spans="1:14" ht="15.75" customHeight="1" x14ac:dyDescent="0.2">
      <c r="A308" s="76">
        <v>3</v>
      </c>
      <c r="B308" s="229" t="s">
        <v>10</v>
      </c>
      <c r="C308" s="222">
        <f>C283+C284+C285</f>
        <v>8911408221</v>
      </c>
      <c r="D308" s="261">
        <f t="shared" ref="D308:F308" si="108">D283+D284+D285</f>
        <v>7802902229</v>
      </c>
      <c r="E308" s="261">
        <f t="shared" si="108"/>
        <v>7802902229</v>
      </c>
      <c r="F308" s="261">
        <f t="shared" si="108"/>
        <v>0</v>
      </c>
      <c r="G308" s="194">
        <f t="shared" si="103"/>
        <v>7802902229</v>
      </c>
      <c r="H308" s="119"/>
      <c r="I308" s="56"/>
      <c r="J308" s="75"/>
      <c r="K308" s="75"/>
      <c r="L308" s="75"/>
      <c r="M308" s="75"/>
      <c r="N308" s="73"/>
    </row>
    <row r="309" spans="1:14" ht="15.75" customHeight="1" x14ac:dyDescent="0.2">
      <c r="A309" s="76">
        <v>20</v>
      </c>
      <c r="B309" s="229" t="s">
        <v>9</v>
      </c>
      <c r="C309" s="222">
        <f>C102+C118+C167+C170+C171+C172+C173+C175+C176+C179+C181+C183+C185+C188+C191+C192+C193+C195+C196+C197+C198+C206+C238</f>
        <v>142561839175</v>
      </c>
      <c r="D309" s="261">
        <f t="shared" ref="D309:F309" si="109">D102+D118+D167+D170+D171+D172+D173+D175+D176+D179+D181+D183+D185+D188+D191+D192+D193+D195+D196+D197+D198+D206+D238</f>
        <v>106811839175</v>
      </c>
      <c r="E309" s="261">
        <f t="shared" si="109"/>
        <v>49069354966</v>
      </c>
      <c r="F309" s="261">
        <f t="shared" si="109"/>
        <v>32969175512</v>
      </c>
      <c r="G309" s="194">
        <f t="shared" si="103"/>
        <v>82038530478</v>
      </c>
      <c r="H309" s="119"/>
      <c r="I309" s="56"/>
      <c r="J309" s="75"/>
      <c r="K309" s="75"/>
      <c r="L309" s="75"/>
      <c r="M309" s="75"/>
      <c r="N309" s="73"/>
    </row>
    <row r="310" spans="1:14" ht="15.75" customHeight="1" x14ac:dyDescent="0.2">
      <c r="A310" s="76">
        <v>2</v>
      </c>
      <c r="B310" s="229" t="s">
        <v>315</v>
      </c>
      <c r="C310" s="222">
        <f>C133+C137</f>
        <v>3467878801</v>
      </c>
      <c r="D310" s="261">
        <f t="shared" ref="D310:F310" si="110">D133+D137</f>
        <v>3467878801</v>
      </c>
      <c r="E310" s="261">
        <f t="shared" si="110"/>
        <v>3294595563</v>
      </c>
      <c r="F310" s="261">
        <f t="shared" si="110"/>
        <v>115674758</v>
      </c>
      <c r="G310" s="194">
        <f t="shared" si="103"/>
        <v>3410270321</v>
      </c>
      <c r="H310" s="119"/>
      <c r="I310" s="91"/>
      <c r="J310" s="75"/>
      <c r="K310" s="75"/>
      <c r="L310" s="75"/>
      <c r="M310" s="75"/>
      <c r="N310" s="73"/>
    </row>
    <row r="311" spans="1:14" ht="15.75" customHeight="1" x14ac:dyDescent="0.2">
      <c r="A311" s="76">
        <v>6</v>
      </c>
      <c r="B311" s="228" t="s">
        <v>323</v>
      </c>
      <c r="C311" s="158">
        <f>C252+C253+C256+C258+C265+C269</f>
        <v>5266908228</v>
      </c>
      <c r="D311" s="158">
        <f>D252+D253+D256+D258+D265+D269</f>
        <v>5266908228</v>
      </c>
      <c r="E311" s="143">
        <f>E252+E253+E254+E256+E258+E260+E261+E262+E263+E265+E266+E267+E269</f>
        <v>4606376525</v>
      </c>
      <c r="F311" s="143">
        <f>F251+F255+F257+F264+F268</f>
        <v>660531513</v>
      </c>
      <c r="G311" s="194">
        <f t="shared" si="103"/>
        <v>5266908038</v>
      </c>
      <c r="H311" s="119"/>
      <c r="I311" s="91"/>
      <c r="J311" s="75"/>
      <c r="K311" s="75"/>
      <c r="L311" s="75"/>
      <c r="M311" s="75"/>
      <c r="N311" s="73"/>
    </row>
    <row r="312" spans="1:14" ht="15.75" customHeight="1" x14ac:dyDescent="0.2">
      <c r="A312" s="76">
        <v>17</v>
      </c>
      <c r="B312" s="229" t="s">
        <v>8</v>
      </c>
      <c r="C312" s="222">
        <f>C32+C35+C36+C37+C38+C39+C40+C41+C42+C43+C45+C47+C48+C50+C96+C99</f>
        <v>187587216643</v>
      </c>
      <c r="D312" s="261">
        <f>D32+D35+D36+D37+D38+D39+D40+D41+D42+D43+D45+D47+D48+D50+D96+D99</f>
        <v>187587216643</v>
      </c>
      <c r="E312" s="261">
        <f t="shared" ref="D312:F312" si="111">E32+E35+E36+E37+E38+E39+E40+E41+E42+E43+E45+E47+E48+E50+E96+E99</f>
        <v>120121807701</v>
      </c>
      <c r="F312" s="261">
        <f t="shared" si="111"/>
        <v>63787422030</v>
      </c>
      <c r="G312" s="194">
        <f t="shared" si="103"/>
        <v>183909229731</v>
      </c>
      <c r="H312" s="119"/>
      <c r="I312" s="91"/>
      <c r="J312" s="75"/>
      <c r="K312" s="75"/>
      <c r="L312" s="75"/>
      <c r="M312" s="75"/>
      <c r="N312" s="73"/>
    </row>
    <row r="313" spans="1:14" ht="15.75" customHeight="1" x14ac:dyDescent="0.2">
      <c r="A313" s="76">
        <v>3</v>
      </c>
      <c r="B313" s="229" t="s">
        <v>13</v>
      </c>
      <c r="C313" s="222">
        <f>C201+C202+C203</f>
        <v>9963233877</v>
      </c>
      <c r="D313" s="261">
        <f t="shared" ref="D313:F313" si="112">D201+D202+D203</f>
        <v>9963233877</v>
      </c>
      <c r="E313" s="261">
        <f t="shared" si="112"/>
        <v>8967233877</v>
      </c>
      <c r="F313" s="261">
        <f t="shared" si="112"/>
        <v>0</v>
      </c>
      <c r="G313" s="194">
        <f t="shared" si="103"/>
        <v>8967233877</v>
      </c>
      <c r="H313" s="119"/>
      <c r="I313" s="91"/>
      <c r="J313" s="75"/>
      <c r="K313" s="75"/>
      <c r="L313" s="75"/>
      <c r="M313" s="75"/>
      <c r="N313" s="73"/>
    </row>
    <row r="314" spans="1:14" ht="27.75" customHeight="1" x14ac:dyDescent="0.2">
      <c r="A314" s="76">
        <f>SUBTOTAL(9,A301:A313)</f>
        <v>91</v>
      </c>
      <c r="B314" s="228" t="s">
        <v>15</v>
      </c>
      <c r="C314" s="194">
        <f t="shared" ref="C314:D314" si="113">SUM(C301:C313)</f>
        <v>598265319340</v>
      </c>
      <c r="D314" s="194">
        <f t="shared" si="113"/>
        <v>561377644200</v>
      </c>
      <c r="E314" s="194">
        <f>SUM(E301:E313)</f>
        <v>241284157037</v>
      </c>
      <c r="F314" s="194">
        <f>SUM(F301:F313)</f>
        <v>274884852478</v>
      </c>
      <c r="G314" s="194">
        <f t="shared" si="103"/>
        <v>516169009515</v>
      </c>
      <c r="H314" s="119"/>
      <c r="I314" s="56"/>
      <c r="J314" s="75"/>
      <c r="K314" s="75"/>
      <c r="L314" s="75"/>
      <c r="M314" s="75"/>
      <c r="N314" s="73"/>
    </row>
    <row r="315" spans="1:14" ht="15.75" customHeight="1" x14ac:dyDescent="0.2">
      <c r="A315" s="74"/>
      <c r="B315" s="73"/>
      <c r="C315" s="193"/>
      <c r="D315" s="193"/>
      <c r="E315" s="119"/>
      <c r="F315" s="119"/>
      <c r="G315" s="119"/>
      <c r="H315" s="119"/>
      <c r="I315" s="56"/>
      <c r="J315" s="75"/>
      <c r="K315" s="75"/>
      <c r="L315" s="75"/>
      <c r="M315" s="75"/>
      <c r="N315" s="73"/>
    </row>
    <row r="316" spans="1:14" ht="15.75" customHeight="1" x14ac:dyDescent="0.2">
      <c r="A316" s="74"/>
      <c r="B316" s="73"/>
      <c r="C316" s="193"/>
      <c r="D316" s="193"/>
      <c r="E316" s="119"/>
      <c r="F316" s="119"/>
      <c r="G316" s="119"/>
      <c r="H316" s="119"/>
      <c r="I316" s="56"/>
      <c r="J316" s="75"/>
      <c r="K316" s="75"/>
      <c r="L316" s="75"/>
      <c r="M316" s="75"/>
      <c r="N316" s="73"/>
    </row>
    <row r="317" spans="1:14" ht="15.75" customHeight="1" x14ac:dyDescent="0.2">
      <c r="A317" s="74"/>
      <c r="B317" s="73"/>
      <c r="C317" s="193"/>
      <c r="D317" s="193"/>
      <c r="E317" s="119"/>
      <c r="F317" s="119"/>
      <c r="G317" s="119"/>
      <c r="H317" s="119"/>
      <c r="I317" s="56"/>
      <c r="J317" s="75"/>
      <c r="K317" s="75"/>
      <c r="L317" s="75"/>
      <c r="M317" s="75"/>
      <c r="N317" s="73"/>
    </row>
    <row r="318" spans="1:14" ht="15.75" customHeight="1" x14ac:dyDescent="0.2">
      <c r="A318" s="74"/>
      <c r="B318" s="73"/>
      <c r="C318" s="193"/>
      <c r="D318" s="193"/>
      <c r="E318" s="119"/>
      <c r="F318" s="119"/>
      <c r="G318" s="119"/>
      <c r="H318" s="119"/>
      <c r="I318" s="56"/>
      <c r="J318" s="75"/>
      <c r="K318" s="75"/>
      <c r="L318" s="75"/>
      <c r="M318" s="75"/>
      <c r="N318" s="73"/>
    </row>
    <row r="319" spans="1:14" ht="15.75" customHeight="1" x14ac:dyDescent="0.2">
      <c r="A319" s="74"/>
      <c r="B319" s="73"/>
      <c r="C319" s="193"/>
      <c r="D319" s="193"/>
      <c r="E319" s="119"/>
      <c r="F319" s="119"/>
      <c r="G319" s="119"/>
      <c r="H319" s="119"/>
      <c r="I319" s="56"/>
      <c r="J319" s="75"/>
      <c r="K319" s="75"/>
      <c r="L319" s="75"/>
      <c r="M319" s="75"/>
      <c r="N319" s="73"/>
    </row>
    <row r="320" spans="1:14" ht="15.75" customHeight="1" x14ac:dyDescent="0.2">
      <c r="A320" s="74"/>
      <c r="B320" s="73"/>
      <c r="C320" s="193"/>
      <c r="D320" s="193"/>
      <c r="E320" s="119"/>
      <c r="F320" s="119"/>
      <c r="G320" s="119"/>
      <c r="H320" s="119"/>
      <c r="I320" s="56"/>
      <c r="J320" s="75"/>
      <c r="K320" s="75"/>
      <c r="L320" s="75"/>
      <c r="M320" s="75"/>
      <c r="N320" s="73"/>
    </row>
    <row r="321" spans="1:14" ht="15.75" customHeight="1" x14ac:dyDescent="0.2">
      <c r="A321" s="74"/>
      <c r="B321" s="73"/>
      <c r="C321" s="193"/>
      <c r="D321" s="193"/>
      <c r="E321" s="119"/>
      <c r="F321" s="119"/>
      <c r="G321" s="119"/>
      <c r="H321" s="119"/>
      <c r="I321" s="56"/>
      <c r="J321" s="75"/>
      <c r="K321" s="75"/>
      <c r="L321" s="75"/>
      <c r="M321" s="75"/>
      <c r="N321" s="73"/>
    </row>
    <row r="322" spans="1:14" x14ac:dyDescent="0.2">
      <c r="A322" s="101"/>
      <c r="B322" s="17"/>
      <c r="C322" s="144"/>
      <c r="D322" s="144"/>
      <c r="E322" s="200"/>
      <c r="N322" s="11"/>
    </row>
    <row r="323" spans="1:14" x14ac:dyDescent="0.2">
      <c r="A323" s="101"/>
      <c r="B323" s="17"/>
      <c r="C323" s="144"/>
      <c r="D323" s="144"/>
      <c r="E323" s="200"/>
      <c r="N323" s="11"/>
    </row>
    <row r="324" spans="1:14" x14ac:dyDescent="0.2">
      <c r="A324" s="101"/>
      <c r="B324" s="17"/>
      <c r="C324" s="144"/>
      <c r="D324" s="144"/>
      <c r="E324" s="200"/>
      <c r="N324" s="11"/>
    </row>
    <row r="325" spans="1:14" x14ac:dyDescent="0.2">
      <c r="A325" s="101"/>
      <c r="B325" s="17"/>
      <c r="C325" s="144"/>
      <c r="D325" s="144"/>
      <c r="E325" s="200"/>
      <c r="N325" s="11"/>
    </row>
    <row r="326" spans="1:14" x14ac:dyDescent="0.2">
      <c r="A326" s="101"/>
      <c r="B326" s="17"/>
      <c r="C326" s="144"/>
      <c r="D326" s="144"/>
      <c r="E326" s="200"/>
      <c r="N326" s="11"/>
    </row>
    <row r="327" spans="1:14" x14ac:dyDescent="0.2">
      <c r="A327" s="101"/>
      <c r="B327" s="17"/>
      <c r="C327" s="144"/>
      <c r="D327" s="144"/>
      <c r="E327" s="200"/>
      <c r="N327" s="11"/>
    </row>
    <row r="328" spans="1:14" x14ac:dyDescent="0.2">
      <c r="A328" s="101"/>
      <c r="B328" s="17"/>
      <c r="C328" s="144"/>
      <c r="D328" s="144"/>
      <c r="E328" s="200"/>
      <c r="N328" s="11"/>
    </row>
    <row r="329" spans="1:14" x14ac:dyDescent="0.2">
      <c r="A329" s="101"/>
      <c r="B329" s="17"/>
      <c r="C329" s="144"/>
      <c r="D329" s="144"/>
      <c r="E329" s="200"/>
      <c r="N329" s="11"/>
    </row>
    <row r="330" spans="1:14" x14ac:dyDescent="0.2">
      <c r="A330" s="101"/>
      <c r="B330" s="17"/>
      <c r="C330" s="144"/>
      <c r="D330" s="144"/>
      <c r="E330" s="200"/>
      <c r="N330" s="11"/>
    </row>
    <row r="331" spans="1:14" x14ac:dyDescent="0.2">
      <c r="A331" s="101"/>
      <c r="B331" s="17"/>
      <c r="C331" s="144"/>
      <c r="D331" s="144"/>
      <c r="E331" s="200"/>
      <c r="N331" s="11"/>
    </row>
    <row r="332" spans="1:14" x14ac:dyDescent="0.2">
      <c r="A332" s="101"/>
      <c r="B332" s="17"/>
      <c r="C332" s="144"/>
      <c r="D332" s="144"/>
      <c r="E332" s="200"/>
      <c r="N332" s="11"/>
    </row>
    <row r="333" spans="1:14" x14ac:dyDescent="0.2">
      <c r="A333" s="101"/>
      <c r="B333" s="17"/>
      <c r="C333" s="144"/>
      <c r="D333" s="144"/>
      <c r="E333" s="200"/>
      <c r="N333" s="11"/>
    </row>
    <row r="334" spans="1:14" x14ac:dyDescent="0.2">
      <c r="A334" s="101"/>
      <c r="B334" s="17"/>
      <c r="C334" s="144"/>
      <c r="D334" s="144"/>
      <c r="E334" s="200"/>
      <c r="N334" s="11"/>
    </row>
    <row r="335" spans="1:14" x14ac:dyDescent="0.2">
      <c r="A335" s="101"/>
      <c r="B335" s="17"/>
      <c r="C335" s="144"/>
      <c r="D335" s="144"/>
      <c r="E335" s="200"/>
      <c r="N335" s="11"/>
    </row>
    <row r="336" spans="1:14" x14ac:dyDescent="0.2">
      <c r="A336" s="101"/>
      <c r="B336" s="17"/>
      <c r="C336" s="144"/>
      <c r="D336" s="144"/>
      <c r="E336" s="200"/>
      <c r="N336" s="11"/>
    </row>
    <row r="337" spans="1:14" x14ac:dyDescent="0.2">
      <c r="A337" s="101"/>
      <c r="B337" s="17"/>
      <c r="C337" s="144"/>
      <c r="D337" s="144"/>
      <c r="E337" s="200"/>
      <c r="N337" s="11"/>
    </row>
    <row r="338" spans="1:14" x14ac:dyDescent="0.2">
      <c r="A338" s="101"/>
      <c r="B338" s="17"/>
      <c r="C338" s="144"/>
      <c r="D338" s="144"/>
      <c r="E338" s="200"/>
      <c r="N338" s="11"/>
    </row>
    <row r="339" spans="1:14" x14ac:dyDescent="0.2">
      <c r="A339" s="101"/>
      <c r="B339" s="17"/>
      <c r="C339" s="144"/>
      <c r="D339" s="144"/>
      <c r="E339" s="200"/>
      <c r="N339" s="11"/>
    </row>
    <row r="340" spans="1:14" x14ac:dyDescent="0.2">
      <c r="A340" s="101"/>
      <c r="B340" s="17"/>
      <c r="C340" s="144"/>
      <c r="D340" s="144"/>
      <c r="E340" s="200"/>
      <c r="N340" s="11"/>
    </row>
    <row r="341" spans="1:14" x14ac:dyDescent="0.2">
      <c r="A341" s="101"/>
      <c r="B341" s="17"/>
      <c r="C341" s="144"/>
      <c r="D341" s="144"/>
      <c r="E341" s="200"/>
      <c r="N341" s="11"/>
    </row>
    <row r="342" spans="1:14" x14ac:dyDescent="0.2">
      <c r="A342" s="101"/>
      <c r="B342" s="17"/>
      <c r="C342" s="144"/>
      <c r="D342" s="144"/>
      <c r="E342" s="200"/>
      <c r="N342" s="11"/>
    </row>
    <row r="343" spans="1:14" x14ac:dyDescent="0.2">
      <c r="A343" s="101"/>
      <c r="B343" s="17"/>
      <c r="C343" s="144"/>
      <c r="D343" s="144"/>
      <c r="E343" s="200"/>
      <c r="N343" s="11"/>
    </row>
    <row r="344" spans="1:14" x14ac:dyDescent="0.2">
      <c r="A344" s="101"/>
      <c r="B344" s="17"/>
      <c r="C344" s="144"/>
      <c r="D344" s="144"/>
      <c r="E344" s="200"/>
      <c r="N344" s="11"/>
    </row>
    <row r="345" spans="1:14" x14ac:dyDescent="0.2">
      <c r="A345" s="101"/>
      <c r="B345" s="17"/>
      <c r="C345" s="144"/>
      <c r="D345" s="144"/>
      <c r="E345" s="200"/>
      <c r="N345" s="11"/>
    </row>
    <row r="346" spans="1:14" x14ac:dyDescent="0.2">
      <c r="A346" s="101"/>
      <c r="B346" s="17"/>
      <c r="C346" s="144"/>
      <c r="D346" s="144"/>
      <c r="E346" s="200"/>
      <c r="N346" s="11"/>
    </row>
    <row r="347" spans="1:14" x14ac:dyDescent="0.2">
      <c r="A347" s="101"/>
      <c r="B347" s="17"/>
      <c r="C347" s="144"/>
      <c r="D347" s="144"/>
      <c r="E347" s="200"/>
      <c r="N347" s="11"/>
    </row>
    <row r="348" spans="1:14" x14ac:dyDescent="0.2">
      <c r="A348" s="101"/>
      <c r="B348" s="17"/>
      <c r="C348" s="144"/>
      <c r="D348" s="144"/>
      <c r="E348" s="200"/>
      <c r="N348" s="11"/>
    </row>
    <row r="349" spans="1:14" x14ac:dyDescent="0.2">
      <c r="A349" s="101"/>
      <c r="B349" s="17"/>
      <c r="C349" s="144"/>
      <c r="D349" s="144"/>
      <c r="E349" s="200"/>
      <c r="N349" s="11"/>
    </row>
    <row r="350" spans="1:14" x14ac:dyDescent="0.2">
      <c r="A350" s="101"/>
      <c r="B350" s="17"/>
      <c r="C350" s="144"/>
      <c r="D350" s="144"/>
      <c r="E350" s="200"/>
      <c r="N350" s="11"/>
    </row>
    <row r="351" spans="1:14" x14ac:dyDescent="0.2">
      <c r="A351" s="101"/>
      <c r="B351" s="17"/>
      <c r="C351" s="144"/>
      <c r="D351" s="144"/>
      <c r="E351" s="200"/>
      <c r="N351" s="11"/>
    </row>
    <row r="352" spans="1:14" x14ac:dyDescent="0.2">
      <c r="A352" s="101"/>
      <c r="B352" s="17"/>
      <c r="C352" s="144"/>
      <c r="D352" s="144"/>
      <c r="E352" s="200"/>
      <c r="N352" s="11"/>
    </row>
    <row r="353" spans="1:14" x14ac:dyDescent="0.2">
      <c r="A353" s="101"/>
      <c r="B353" s="17"/>
      <c r="C353" s="144"/>
      <c r="D353" s="144"/>
      <c r="E353" s="200"/>
      <c r="N353" s="11"/>
    </row>
    <row r="354" spans="1:14" x14ac:dyDescent="0.2">
      <c r="A354" s="101"/>
      <c r="B354" s="17"/>
      <c r="C354" s="144"/>
      <c r="D354" s="144"/>
      <c r="E354" s="200"/>
      <c r="N354" s="11"/>
    </row>
    <row r="355" spans="1:14" x14ac:dyDescent="0.2">
      <c r="A355" s="101"/>
      <c r="B355" s="17"/>
      <c r="C355" s="144"/>
      <c r="D355" s="144"/>
      <c r="E355" s="200"/>
      <c r="N355" s="11"/>
    </row>
    <row r="356" spans="1:14" x14ac:dyDescent="0.2">
      <c r="A356" s="101"/>
      <c r="B356" s="17"/>
      <c r="C356" s="144"/>
      <c r="D356" s="144"/>
      <c r="E356" s="200"/>
      <c r="N356" s="11"/>
    </row>
    <row r="357" spans="1:14" x14ac:dyDescent="0.2">
      <c r="A357" s="101"/>
      <c r="B357" s="17"/>
      <c r="C357" s="144"/>
      <c r="D357" s="144"/>
      <c r="E357" s="200"/>
      <c r="N357" s="11"/>
    </row>
    <row r="358" spans="1:14" x14ac:dyDescent="0.2">
      <c r="A358" s="101"/>
      <c r="B358" s="17"/>
      <c r="C358" s="144"/>
      <c r="D358" s="144"/>
      <c r="E358" s="200"/>
      <c r="N358" s="11"/>
    </row>
    <row r="359" spans="1:14" x14ac:dyDescent="0.2">
      <c r="A359" s="101"/>
      <c r="B359" s="17"/>
      <c r="C359" s="144"/>
      <c r="D359" s="144"/>
      <c r="E359" s="200"/>
      <c r="N359" s="11"/>
    </row>
    <row r="360" spans="1:14" x14ac:dyDescent="0.2">
      <c r="A360" s="101"/>
      <c r="B360" s="17"/>
      <c r="C360" s="144"/>
      <c r="D360" s="144"/>
      <c r="E360" s="200"/>
      <c r="N360" s="11"/>
    </row>
    <row r="361" spans="1:14" x14ac:dyDescent="0.2">
      <c r="A361" s="101"/>
      <c r="B361" s="17"/>
      <c r="C361" s="144"/>
      <c r="D361" s="144"/>
      <c r="E361" s="200"/>
      <c r="N361" s="11"/>
    </row>
    <row r="362" spans="1:14" x14ac:dyDescent="0.2">
      <c r="A362" s="101"/>
      <c r="B362" s="17"/>
      <c r="C362" s="144"/>
      <c r="D362" s="144"/>
      <c r="E362" s="200"/>
      <c r="N362" s="11"/>
    </row>
    <row r="363" spans="1:14" x14ac:dyDescent="0.2">
      <c r="A363" s="101"/>
      <c r="B363" s="17"/>
      <c r="C363" s="144"/>
      <c r="D363" s="144"/>
      <c r="E363" s="200"/>
      <c r="N363" s="11"/>
    </row>
    <row r="364" spans="1:14" x14ac:dyDescent="0.2">
      <c r="A364" s="101"/>
      <c r="B364" s="17"/>
      <c r="C364" s="144"/>
      <c r="D364" s="144"/>
      <c r="E364" s="200"/>
      <c r="N364" s="11"/>
    </row>
    <row r="365" spans="1:14" x14ac:dyDescent="0.2">
      <c r="A365" s="101"/>
      <c r="B365" s="17"/>
      <c r="C365" s="144"/>
      <c r="D365" s="144"/>
      <c r="E365" s="200"/>
      <c r="N365" s="11"/>
    </row>
    <row r="366" spans="1:14" x14ac:dyDescent="0.2">
      <c r="A366" s="101"/>
      <c r="B366" s="17"/>
      <c r="C366" s="144"/>
      <c r="D366" s="144"/>
      <c r="E366" s="200"/>
      <c r="N366" s="11"/>
    </row>
    <row r="367" spans="1:14" x14ac:dyDescent="0.2">
      <c r="A367" s="101"/>
      <c r="B367" s="17"/>
      <c r="C367" s="144"/>
      <c r="D367" s="144"/>
      <c r="E367" s="200"/>
      <c r="N367" s="11"/>
    </row>
    <row r="368" spans="1:14" x14ac:dyDescent="0.2">
      <c r="A368" s="101"/>
      <c r="B368" s="17"/>
      <c r="C368" s="144"/>
      <c r="D368" s="144"/>
      <c r="E368" s="200"/>
      <c r="N368" s="11"/>
    </row>
    <row r="369" spans="1:14" x14ac:dyDescent="0.2">
      <c r="A369" s="101"/>
      <c r="B369" s="17"/>
      <c r="C369" s="144"/>
      <c r="D369" s="144"/>
      <c r="E369" s="200"/>
      <c r="N369" s="11"/>
    </row>
    <row r="370" spans="1:14" x14ac:dyDescent="0.2">
      <c r="A370" s="101"/>
      <c r="B370" s="17"/>
      <c r="C370" s="144"/>
      <c r="D370" s="144"/>
      <c r="E370" s="200"/>
      <c r="N370" s="11"/>
    </row>
    <row r="371" spans="1:14" x14ac:dyDescent="0.2">
      <c r="A371" s="101"/>
      <c r="B371" s="17"/>
      <c r="C371" s="144"/>
      <c r="D371" s="144"/>
      <c r="E371" s="200"/>
      <c r="N371" s="11"/>
    </row>
    <row r="372" spans="1:14" x14ac:dyDescent="0.2">
      <c r="A372" s="101"/>
      <c r="B372" s="17"/>
      <c r="C372" s="144"/>
      <c r="D372" s="144"/>
      <c r="E372" s="200"/>
      <c r="N372" s="11"/>
    </row>
    <row r="373" spans="1:14" x14ac:dyDescent="0.2">
      <c r="A373" s="101"/>
      <c r="B373" s="17"/>
      <c r="C373" s="144"/>
      <c r="D373" s="144"/>
      <c r="E373" s="200"/>
      <c r="N373" s="11"/>
    </row>
    <row r="374" spans="1:14" x14ac:dyDescent="0.2">
      <c r="A374" s="101"/>
      <c r="B374" s="17"/>
      <c r="C374" s="144"/>
      <c r="D374" s="144"/>
      <c r="E374" s="200"/>
      <c r="N374" s="11"/>
    </row>
    <row r="375" spans="1:14" x14ac:dyDescent="0.2">
      <c r="A375" s="101"/>
      <c r="B375" s="17"/>
      <c r="C375" s="144"/>
      <c r="D375" s="144"/>
      <c r="E375" s="200"/>
      <c r="N375" s="11"/>
    </row>
    <row r="376" spans="1:14" x14ac:dyDescent="0.2">
      <c r="A376" s="101"/>
      <c r="B376" s="17"/>
      <c r="C376" s="144"/>
      <c r="D376" s="144"/>
      <c r="E376" s="200"/>
      <c r="N376" s="11"/>
    </row>
    <row r="377" spans="1:14" x14ac:dyDescent="0.2">
      <c r="A377" s="101"/>
      <c r="B377" s="17"/>
      <c r="C377" s="144"/>
      <c r="D377" s="144"/>
      <c r="E377" s="200"/>
      <c r="N377" s="11"/>
    </row>
    <row r="378" spans="1:14" x14ac:dyDescent="0.2">
      <c r="A378" s="101"/>
      <c r="B378" s="17"/>
      <c r="C378" s="144"/>
      <c r="D378" s="144"/>
      <c r="E378" s="200"/>
      <c r="N378" s="11"/>
    </row>
    <row r="379" spans="1:14" x14ac:dyDescent="0.2">
      <c r="A379" s="101"/>
      <c r="B379" s="17"/>
      <c r="C379" s="144"/>
      <c r="D379" s="144"/>
      <c r="E379" s="200"/>
      <c r="N379" s="11"/>
    </row>
    <row r="380" spans="1:14" x14ac:dyDescent="0.2">
      <c r="A380" s="101"/>
      <c r="B380" s="17"/>
      <c r="C380" s="144"/>
      <c r="D380" s="144"/>
      <c r="E380" s="200"/>
      <c r="N380" s="11"/>
    </row>
    <row r="381" spans="1:14" x14ac:dyDescent="0.2">
      <c r="A381" s="101"/>
      <c r="B381" s="17"/>
      <c r="C381" s="144"/>
      <c r="D381" s="144"/>
      <c r="E381" s="200"/>
      <c r="N381" s="11"/>
    </row>
    <row r="382" spans="1:14" x14ac:dyDescent="0.2">
      <c r="A382" s="101"/>
      <c r="B382" s="17"/>
      <c r="C382" s="144"/>
      <c r="D382" s="144"/>
      <c r="E382" s="200"/>
      <c r="N382" s="11"/>
    </row>
    <row r="383" spans="1:14" x14ac:dyDescent="0.2">
      <c r="A383" s="101"/>
      <c r="B383" s="17"/>
      <c r="C383" s="144"/>
      <c r="D383" s="144"/>
      <c r="E383" s="200"/>
      <c r="N383" s="11"/>
    </row>
    <row r="384" spans="1:14" x14ac:dyDescent="0.2">
      <c r="A384" s="101"/>
      <c r="B384" s="17"/>
      <c r="C384" s="144"/>
      <c r="D384" s="144"/>
      <c r="E384" s="200"/>
      <c r="N384" s="11"/>
    </row>
    <row r="385" spans="1:14" x14ac:dyDescent="0.2">
      <c r="A385" s="101"/>
      <c r="B385" s="17"/>
      <c r="C385" s="144"/>
      <c r="D385" s="144"/>
      <c r="E385" s="200"/>
      <c r="N385" s="11"/>
    </row>
    <row r="386" spans="1:14" x14ac:dyDescent="0.2">
      <c r="A386" s="101"/>
      <c r="B386" s="17"/>
      <c r="C386" s="144"/>
      <c r="D386" s="144"/>
      <c r="E386" s="200"/>
      <c r="N386" s="11"/>
    </row>
    <row r="387" spans="1:14" x14ac:dyDescent="0.2">
      <c r="A387" s="101"/>
      <c r="B387" s="17"/>
      <c r="C387" s="144"/>
      <c r="D387" s="144"/>
      <c r="E387" s="200"/>
      <c r="N387" s="11"/>
    </row>
    <row r="388" spans="1:14" x14ac:dyDescent="0.2">
      <c r="A388" s="101"/>
      <c r="B388" s="17"/>
      <c r="C388" s="144"/>
      <c r="D388" s="144"/>
      <c r="E388" s="200"/>
      <c r="N388" s="11"/>
    </row>
    <row r="389" spans="1:14" x14ac:dyDescent="0.2">
      <c r="A389" s="101"/>
      <c r="B389" s="17"/>
      <c r="C389" s="144"/>
      <c r="D389" s="144"/>
      <c r="E389" s="200"/>
      <c r="N389" s="11"/>
    </row>
    <row r="390" spans="1:14" x14ac:dyDescent="0.2">
      <c r="A390" s="101"/>
      <c r="B390" s="17"/>
      <c r="C390" s="144"/>
      <c r="D390" s="144"/>
      <c r="E390" s="200"/>
      <c r="N390" s="11"/>
    </row>
    <row r="391" spans="1:14" x14ac:dyDescent="0.2">
      <c r="A391" s="101"/>
      <c r="B391" s="17"/>
      <c r="C391" s="144"/>
      <c r="D391" s="144"/>
      <c r="E391" s="200"/>
      <c r="N391" s="11"/>
    </row>
    <row r="392" spans="1:14" x14ac:dyDescent="0.2">
      <c r="A392" s="101"/>
      <c r="B392" s="17"/>
      <c r="C392" s="144"/>
      <c r="D392" s="144"/>
      <c r="E392" s="200"/>
      <c r="N392" s="11"/>
    </row>
    <row r="393" spans="1:14" x14ac:dyDescent="0.2">
      <c r="A393" s="101"/>
      <c r="B393" s="17"/>
      <c r="C393" s="144"/>
      <c r="D393" s="144"/>
      <c r="E393" s="200"/>
      <c r="N393" s="11"/>
    </row>
    <row r="394" spans="1:14" x14ac:dyDescent="0.2">
      <c r="A394" s="101"/>
      <c r="B394" s="17"/>
      <c r="C394" s="144"/>
      <c r="D394" s="144"/>
      <c r="E394" s="200"/>
      <c r="N394" s="11"/>
    </row>
    <row r="395" spans="1:14" x14ac:dyDescent="0.2">
      <c r="A395" s="101"/>
      <c r="B395" s="17"/>
      <c r="C395" s="144"/>
      <c r="D395" s="144"/>
      <c r="E395" s="200"/>
      <c r="N395" s="11"/>
    </row>
    <row r="396" spans="1:14" x14ac:dyDescent="0.2">
      <c r="A396" s="101"/>
      <c r="B396" s="17"/>
      <c r="C396" s="144"/>
      <c r="D396" s="144"/>
      <c r="E396" s="200"/>
      <c r="N396" s="11"/>
    </row>
    <row r="397" spans="1:14" x14ac:dyDescent="0.2">
      <c r="A397" s="101"/>
      <c r="B397" s="17"/>
      <c r="C397" s="144"/>
      <c r="D397" s="144"/>
      <c r="E397" s="200"/>
      <c r="N397" s="11"/>
    </row>
    <row r="398" spans="1:14" x14ac:dyDescent="0.2">
      <c r="A398" s="101"/>
      <c r="B398" s="17"/>
      <c r="C398" s="144"/>
      <c r="D398" s="144"/>
      <c r="E398" s="200"/>
      <c r="N398" s="11"/>
    </row>
    <row r="399" spans="1:14" x14ac:dyDescent="0.2">
      <c r="A399" s="101"/>
      <c r="B399" s="17"/>
      <c r="C399" s="144"/>
      <c r="D399" s="144"/>
      <c r="E399" s="200"/>
      <c r="N399" s="11"/>
    </row>
    <row r="400" spans="1:14" x14ac:dyDescent="0.2">
      <c r="A400" s="101"/>
      <c r="B400" s="17"/>
      <c r="C400" s="144"/>
      <c r="D400" s="144"/>
      <c r="E400" s="200"/>
      <c r="N400" s="11"/>
    </row>
    <row r="401" spans="1:14" x14ac:dyDescent="0.2">
      <c r="A401" s="101"/>
      <c r="B401" s="17"/>
      <c r="C401" s="144"/>
      <c r="D401" s="144"/>
      <c r="E401" s="200"/>
      <c r="N401" s="11"/>
    </row>
    <row r="402" spans="1:14" x14ac:dyDescent="0.2">
      <c r="A402" s="101"/>
      <c r="B402" s="17"/>
      <c r="C402" s="144"/>
      <c r="D402" s="144"/>
      <c r="E402" s="200"/>
      <c r="N402" s="11"/>
    </row>
    <row r="403" spans="1:14" x14ac:dyDescent="0.2">
      <c r="A403" s="101"/>
      <c r="B403" s="17"/>
      <c r="C403" s="144"/>
      <c r="D403" s="144"/>
      <c r="E403" s="200"/>
      <c r="N403" s="11"/>
    </row>
    <row r="404" spans="1:14" x14ac:dyDescent="0.2">
      <c r="A404" s="101"/>
      <c r="B404" s="17"/>
      <c r="C404" s="144"/>
      <c r="D404" s="144"/>
      <c r="E404" s="200"/>
      <c r="N404" s="11"/>
    </row>
    <row r="405" spans="1:14" x14ac:dyDescent="0.2">
      <c r="A405" s="101"/>
      <c r="B405" s="17"/>
      <c r="C405" s="144"/>
      <c r="D405" s="144"/>
      <c r="E405" s="200"/>
      <c r="N405" s="11"/>
    </row>
  </sheetData>
  <autoFilter ref="A3:N297" xr:uid="{00000000-0009-0000-0000-000000000000}"/>
  <sortState ref="B291:B302">
    <sortCondition ref="B291"/>
  </sortState>
  <mergeCells count="263">
    <mergeCell ref="N170:N173"/>
    <mergeCell ref="J283:J284"/>
    <mergeCell ref="K283:K284"/>
    <mergeCell ref="C2:C3"/>
    <mergeCell ref="C7:C18"/>
    <mergeCell ref="C23:C26"/>
    <mergeCell ref="C32:C34"/>
    <mergeCell ref="C53:C63"/>
    <mergeCell ref="C67:C73"/>
    <mergeCell ref="C137:C138"/>
    <mergeCell ref="C141:C143"/>
    <mergeCell ref="C185:C187"/>
    <mergeCell ref="C210:C213"/>
    <mergeCell ref="C216:C223"/>
    <mergeCell ref="C239:C247"/>
    <mergeCell ref="C253:C254"/>
    <mergeCell ref="C258:C263"/>
    <mergeCell ref="C265:C267"/>
    <mergeCell ref="C156:C157"/>
    <mergeCell ref="J89:J92"/>
    <mergeCell ref="K89:K92"/>
    <mergeCell ref="F7:F18"/>
    <mergeCell ref="F23:F26"/>
    <mergeCell ref="H53:H63"/>
    <mergeCell ref="F156:F157"/>
    <mergeCell ref="L283:L284"/>
    <mergeCell ref="M283:M284"/>
    <mergeCell ref="B239:B242"/>
    <mergeCell ref="A205:B205"/>
    <mergeCell ref="A207:B207"/>
    <mergeCell ref="I253:I254"/>
    <mergeCell ref="G253:G254"/>
    <mergeCell ref="G265:G267"/>
    <mergeCell ref="G258:G263"/>
    <mergeCell ref="A234:B234"/>
    <mergeCell ref="A236:B236"/>
    <mergeCell ref="A227:B227"/>
    <mergeCell ref="A228:B228"/>
    <mergeCell ref="E265:E267"/>
    <mergeCell ref="F265:F267"/>
    <mergeCell ref="D265:D267"/>
    <mergeCell ref="H265:H267"/>
    <mergeCell ref="D216:D223"/>
    <mergeCell ref="E216:E223"/>
    <mergeCell ref="F216:F223"/>
    <mergeCell ref="H216:H223"/>
    <mergeCell ref="D239:D247"/>
    <mergeCell ref="E239:E247"/>
    <mergeCell ref="F239:F247"/>
    <mergeCell ref="I265:I267"/>
    <mergeCell ref="A161:B161"/>
    <mergeCell ref="A162:B162"/>
    <mergeCell ref="I156:I157"/>
    <mergeCell ref="A166:B166"/>
    <mergeCell ref="A169:B169"/>
    <mergeCell ref="A174:B174"/>
    <mergeCell ref="A178:B178"/>
    <mergeCell ref="A180:B180"/>
    <mergeCell ref="A158:B158"/>
    <mergeCell ref="A200:B200"/>
    <mergeCell ref="A204:B204"/>
    <mergeCell ref="A182:B182"/>
    <mergeCell ref="A184:B184"/>
    <mergeCell ref="A190:B190"/>
    <mergeCell ref="A194:B194"/>
    <mergeCell ref="G156:G157"/>
    <mergeCell ref="B156:B157"/>
    <mergeCell ref="E156:E157"/>
    <mergeCell ref="A160:B160"/>
    <mergeCell ref="A156:A157"/>
    <mergeCell ref="A7:A18"/>
    <mergeCell ref="A97:B97"/>
    <mergeCell ref="A100:B100"/>
    <mergeCell ref="A79:B79"/>
    <mergeCell ref="A82:B82"/>
    <mergeCell ref="A86:B86"/>
    <mergeCell ref="A95:B95"/>
    <mergeCell ref="E23:E26"/>
    <mergeCell ref="A32:A34"/>
    <mergeCell ref="A30:B30"/>
    <mergeCell ref="A31:B31"/>
    <mergeCell ref="A44:B44"/>
    <mergeCell ref="A53:A63"/>
    <mergeCell ref="A78:B78"/>
    <mergeCell ref="A74:A77"/>
    <mergeCell ref="C74:C77"/>
    <mergeCell ref="A129:B129"/>
    <mergeCell ref="A131:B131"/>
    <mergeCell ref="A141:A143"/>
    <mergeCell ref="B141:B143"/>
    <mergeCell ref="D156:D157"/>
    <mergeCell ref="D185:D187"/>
    <mergeCell ref="D141:D143"/>
    <mergeCell ref="A148:B148"/>
    <mergeCell ref="A151:B151"/>
    <mergeCell ref="A153:B153"/>
    <mergeCell ref="A155:B155"/>
    <mergeCell ref="A144:B144"/>
    <mergeCell ref="A176:A177"/>
    <mergeCell ref="B176:B177"/>
    <mergeCell ref="C176:C177"/>
    <mergeCell ref="D176:D177"/>
    <mergeCell ref="A147:B147"/>
    <mergeCell ref="A5:B5"/>
    <mergeCell ref="A23:A26"/>
    <mergeCell ref="A140:B140"/>
    <mergeCell ref="A66:A73"/>
    <mergeCell ref="B32:B34"/>
    <mergeCell ref="A84:B84"/>
    <mergeCell ref="A51:B51"/>
    <mergeCell ref="A65:B65"/>
    <mergeCell ref="B137:B138"/>
    <mergeCell ref="A132:B132"/>
    <mergeCell ref="A134:B134"/>
    <mergeCell ref="A139:B139"/>
    <mergeCell ref="A137:A138"/>
    <mergeCell ref="B7:B18"/>
    <mergeCell ref="A105:B105"/>
    <mergeCell ref="A101:B101"/>
    <mergeCell ref="A106:B106"/>
    <mergeCell ref="A115:B115"/>
    <mergeCell ref="A117:B117"/>
    <mergeCell ref="A121:B121"/>
    <mergeCell ref="A88:B88"/>
    <mergeCell ref="A93:B93"/>
    <mergeCell ref="A123:B123"/>
    <mergeCell ref="A125:B125"/>
    <mergeCell ref="N283:N284"/>
    <mergeCell ref="A1:N1"/>
    <mergeCell ref="A210:A213"/>
    <mergeCell ref="G210:G213"/>
    <mergeCell ref="A216:A223"/>
    <mergeCell ref="G216:G223"/>
    <mergeCell ref="A239:A247"/>
    <mergeCell ref="G239:G247"/>
    <mergeCell ref="I239:I247"/>
    <mergeCell ref="I216:I223"/>
    <mergeCell ref="I210:I213"/>
    <mergeCell ref="B185:B187"/>
    <mergeCell ref="A185:A187"/>
    <mergeCell ref="I185:I187"/>
    <mergeCell ref="E185:E187"/>
    <mergeCell ref="F185:F187"/>
    <mergeCell ref="G185:G187"/>
    <mergeCell ref="A46:B46"/>
    <mergeCell ref="A49:B49"/>
    <mergeCell ref="B53:B59"/>
    <mergeCell ref="I7:I18"/>
    <mergeCell ref="B23:B26"/>
    <mergeCell ref="I23:I26"/>
    <mergeCell ref="G7:G18"/>
    <mergeCell ref="J195:J196"/>
    <mergeCell ref="K195:K196"/>
    <mergeCell ref="D258:D263"/>
    <mergeCell ref="E258:E263"/>
    <mergeCell ref="F258:F263"/>
    <mergeCell ref="H258:H263"/>
    <mergeCell ref="D210:D213"/>
    <mergeCell ref="E210:E213"/>
    <mergeCell ref="F210:F213"/>
    <mergeCell ref="H210:H213"/>
    <mergeCell ref="H239:H247"/>
    <mergeCell ref="D253:D254"/>
    <mergeCell ref="E253:E254"/>
    <mergeCell ref="F253:F254"/>
    <mergeCell ref="H253:H254"/>
    <mergeCell ref="I258:I263"/>
    <mergeCell ref="A4:B4"/>
    <mergeCell ref="E32:E34"/>
    <mergeCell ref="F32:F34"/>
    <mergeCell ref="G32:G34"/>
    <mergeCell ref="A297:B297"/>
    <mergeCell ref="A258:A263"/>
    <mergeCell ref="A253:A254"/>
    <mergeCell ref="B253:B254"/>
    <mergeCell ref="A265:A267"/>
    <mergeCell ref="A289:B289"/>
    <mergeCell ref="A292:B292"/>
    <mergeCell ref="A295:B295"/>
    <mergeCell ref="A264:B264"/>
    <mergeCell ref="A268:B268"/>
    <mergeCell ref="A270:B270"/>
    <mergeCell ref="A271:B271"/>
    <mergeCell ref="A249:B249"/>
    <mergeCell ref="A250:B250"/>
    <mergeCell ref="B260:B263"/>
    <mergeCell ref="B265:B267"/>
    <mergeCell ref="A272:B272"/>
    <mergeCell ref="A229:B229"/>
    <mergeCell ref="A231:B231"/>
    <mergeCell ref="A199:B199"/>
    <mergeCell ref="A2:A3"/>
    <mergeCell ref="B2:B3"/>
    <mergeCell ref="D2:D3"/>
    <mergeCell ref="E2:G2"/>
    <mergeCell ref="I2:I3"/>
    <mergeCell ref="J2:J3"/>
    <mergeCell ref="K2:K3"/>
    <mergeCell ref="L2:L3"/>
    <mergeCell ref="M2:M3"/>
    <mergeCell ref="G141:G143"/>
    <mergeCell ref="D53:D63"/>
    <mergeCell ref="E141:E143"/>
    <mergeCell ref="N2:N3"/>
    <mergeCell ref="H2:H3"/>
    <mergeCell ref="D7:D18"/>
    <mergeCell ref="H7:H18"/>
    <mergeCell ref="D23:D26"/>
    <mergeCell ref="H23:H26"/>
    <mergeCell ref="D32:D34"/>
    <mergeCell ref="H32:H34"/>
    <mergeCell ref="G23:G26"/>
    <mergeCell ref="I32:I34"/>
    <mergeCell ref="E7:E18"/>
    <mergeCell ref="L89:L92"/>
    <mergeCell ref="M89:M92"/>
    <mergeCell ref="F141:F143"/>
    <mergeCell ref="E53:E63"/>
    <mergeCell ref="F53:F63"/>
    <mergeCell ref="D67:D73"/>
    <mergeCell ref="E67:E73"/>
    <mergeCell ref="F67:F73"/>
    <mergeCell ref="H67:H73"/>
    <mergeCell ref="N89:N92"/>
    <mergeCell ref="E137:E138"/>
    <mergeCell ref="F137:F138"/>
    <mergeCell ref="D137:D138"/>
    <mergeCell ref="H137:H138"/>
    <mergeCell ref="I137:I138"/>
    <mergeCell ref="I53:I63"/>
    <mergeCell ref="I67:I73"/>
    <mergeCell ref="G53:G63"/>
    <mergeCell ref="G67:G73"/>
    <mergeCell ref="G137:G138"/>
    <mergeCell ref="D74:D77"/>
    <mergeCell ref="E74:E77"/>
    <mergeCell ref="F74:F77"/>
    <mergeCell ref="G74:G77"/>
    <mergeCell ref="H74:H77"/>
    <mergeCell ref="I74:I77"/>
    <mergeCell ref="N290:N291"/>
    <mergeCell ref="E176:E177"/>
    <mergeCell ref="F176:F177"/>
    <mergeCell ref="G176:G177"/>
    <mergeCell ref="H176:H177"/>
    <mergeCell ref="I176:I177"/>
    <mergeCell ref="H141:H143"/>
    <mergeCell ref="J193:J194"/>
    <mergeCell ref="K193:K194"/>
    <mergeCell ref="L193:L194"/>
    <mergeCell ref="M193:M194"/>
    <mergeCell ref="N193:N194"/>
    <mergeCell ref="K191:K192"/>
    <mergeCell ref="L191:L192"/>
    <mergeCell ref="M191:M192"/>
    <mergeCell ref="N191:N192"/>
    <mergeCell ref="J191:J192"/>
    <mergeCell ref="H156:H157"/>
    <mergeCell ref="H185:H187"/>
    <mergeCell ref="L195:L196"/>
    <mergeCell ref="M195:M196"/>
    <mergeCell ref="N195:N196"/>
    <mergeCell ref="I141:I14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2" orientation="landscape" r:id="rId1"/>
  <rowBreaks count="8" manualBreakCount="8">
    <brk id="36" max="11" man="1"/>
    <brk id="69" max="11" man="1"/>
    <brk id="104" max="11" man="1"/>
    <brk id="138" max="11" man="1"/>
    <brk id="179" max="11" man="1"/>
    <brk id="217" max="11" man="1"/>
    <brk id="248" max="11" man="1"/>
    <brk id="269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POAI 2021</vt:lpstr>
      <vt:lpstr>'POAI 2021'!Área_de_impresión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arnold wilson pomedo murillo</dc:creator>
  <cp:lastModifiedBy>juan francisco pena rosero</cp:lastModifiedBy>
  <cp:lastPrinted>2022-02-14T22:33:34Z</cp:lastPrinted>
  <dcterms:created xsi:type="dcterms:W3CDTF">2017-09-26T19:56:41Z</dcterms:created>
  <dcterms:modified xsi:type="dcterms:W3CDTF">2022-02-15T14:10:08Z</dcterms:modified>
</cp:coreProperties>
</file>