
<file path=[Content_Types].xml><?xml version="1.0" encoding="utf-8"?>
<Types xmlns="http://schemas.openxmlformats.org/package/2006/content-types">
  <Override PartName="/xl/charts/chart6.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xml"/>
  <Override PartName="/xl/comments6.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13.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xl/comments12.xml" ContentType="application/vnd.openxmlformats-officedocument.spreadsheetml.comments+xml"/>
  <Override PartName="/xl/comments13.xml" ContentType="application/vnd.openxmlformats-officedocument.spreadsheetml.comments+xml"/>
  <Override PartName="/xl/charts/chart13.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omments10.xml" ContentType="application/vnd.openxmlformats-officedocument.spreadsheetml.comments+xml"/>
  <Override PartName="/xl/comments11.xml" ContentType="application/vnd.openxmlformats-officedocument.spreadsheetml.comments+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drawings/drawing9.xml" ContentType="application/vnd.openxmlformats-officedocument.drawing+xml"/>
  <Override PartName="/xl/charts/chart10.xml" ContentType="application/vnd.openxmlformats-officedocument.drawingml.chart+xml"/>
  <Override PartName="/xl/worksheets/sheet14.xml" ContentType="application/vnd.openxmlformats-officedocument.spreadsheetml.worksheet+xml"/>
  <Override PartName="/xl/charts/chart5.xml" ContentType="application/vnd.openxmlformats-officedocument.drawingml.chart+xml"/>
  <Override PartName="/xl/drawings/drawing7.xml" ContentType="application/vnd.openxmlformats-officedocument.drawing+xml"/>
  <Override PartName="/xl/comments9.xml" ContentType="application/vnd.openxmlformats-officedocument.spreadsheetml.comment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Default Extension="jpeg" ContentType="image/jpeg"/>
  <Override PartName="/xl/charts/chart3.xml" ContentType="application/vnd.openxmlformats-officedocument.drawingml.chart+xml"/>
  <Override PartName="/xl/drawings/drawing5.xml" ContentType="application/vnd.openxmlformats-officedocument.drawing+xml"/>
  <Override PartName="/xl/comments7.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9320" windowHeight="7755" tabRatio="647" firstSheet="1" activeTab="3"/>
  </bookViews>
  <sheets>
    <sheet name="1.1.1.1 (A)" sheetId="27" r:id="rId1"/>
    <sheet name="1.1.1.1(B)" sheetId="28" r:id="rId2"/>
    <sheet name="1.1.1.1(C) " sheetId="36" r:id="rId3"/>
    <sheet name=" 1.1.1.2" sheetId="8" r:id="rId4"/>
    <sheet name="1.1.1.3 " sheetId="30" r:id="rId5"/>
    <sheet name="1.1.1.4" sheetId="31" r:id="rId6"/>
    <sheet name="1.1.1.5" sheetId="17" r:id="rId7"/>
    <sheet name="1.2.1.1 " sheetId="35" r:id="rId8"/>
    <sheet name="1.2.1.2" sheetId="18" r:id="rId9"/>
    <sheet name="1.2.1.3 " sheetId="38" r:id="rId10"/>
    <sheet name="1.2.1.4 " sheetId="39" r:id="rId11"/>
    <sheet name="1.2.1.5" sheetId="16" r:id="rId12"/>
    <sheet name="Eficiencia" sheetId="6" state="hidden" r:id="rId13"/>
    <sheet name="Hoja1" sheetId="37" r:id="rId14"/>
  </sheets>
  <definedNames>
    <definedName name="_xlnm.Print_Area" localSheetId="3">' 1.1.1.2'!$A$1:$O$84</definedName>
    <definedName name="_xlnm.Print_Area" localSheetId="0">'1.1.1.1 (A)'!$A$1:$O$78</definedName>
    <definedName name="_xlnm.Print_Area" localSheetId="1">'1.1.1.1(B)'!$A$1:$O$78</definedName>
    <definedName name="_xlnm.Print_Area" localSheetId="2">'1.1.1.1(C) '!$A$1:$O$78</definedName>
    <definedName name="_xlnm.Print_Area" localSheetId="4">'1.1.1.3 '!$A$1:$O$79</definedName>
    <definedName name="_xlnm.Print_Area" localSheetId="5">'1.1.1.4'!$A$1:$O$79</definedName>
    <definedName name="_xlnm.Print_Area" localSheetId="6">'1.1.1.5'!$A$1:$O$79</definedName>
    <definedName name="_xlnm.Print_Area" localSheetId="7">'1.2.1.1 '!$A$1:$O$84</definedName>
    <definedName name="_xlnm.Print_Area" localSheetId="8">'1.2.1.2'!$A$1:$O$84</definedName>
    <definedName name="_xlnm.Print_Area" localSheetId="9">'1.2.1.3 '!$A$1:$O$84</definedName>
    <definedName name="_xlnm.Print_Area" localSheetId="10">'1.2.1.4 '!$A$1:$O$84</definedName>
    <definedName name="_xlnm.Print_Area" localSheetId="11">'1.2.1.5'!$A$1:$O$84</definedName>
    <definedName name="_xlnm.Print_Area" localSheetId="12">Eficiencia!$A$1:$O$76</definedName>
    <definedName name="_xlnm.Print_Titles" localSheetId="3">' 1.1.1.2'!$1:$4</definedName>
    <definedName name="_xlnm.Print_Titles" localSheetId="0">'1.1.1.1 (A)'!$1:$4</definedName>
    <definedName name="_xlnm.Print_Titles" localSheetId="1">'1.1.1.1(B)'!$1:$4</definedName>
    <definedName name="_xlnm.Print_Titles" localSheetId="2">'1.1.1.1(C) '!$1:$4</definedName>
    <definedName name="_xlnm.Print_Titles" localSheetId="4">'1.1.1.3 '!$1:$4</definedName>
    <definedName name="_xlnm.Print_Titles" localSheetId="5">'1.1.1.4'!$1:$4</definedName>
    <definedName name="_xlnm.Print_Titles" localSheetId="6">'1.1.1.5'!$1:$4</definedName>
    <definedName name="_xlnm.Print_Titles" localSheetId="7">'1.2.1.1 '!$1:$4</definedName>
    <definedName name="_xlnm.Print_Titles" localSheetId="8">'1.2.1.2'!$1:$4</definedName>
    <definedName name="_xlnm.Print_Titles" localSheetId="9">'1.2.1.3 '!$1:$4</definedName>
    <definedName name="_xlnm.Print_Titles" localSheetId="10">'1.2.1.4 '!$1:$4</definedName>
    <definedName name="_xlnm.Print_Titles" localSheetId="11">'1.2.1.5'!$1:$4</definedName>
    <definedName name="_xlnm.Print_Titles" localSheetId="12">Eficiencia!$1:$4</definedName>
  </definedNames>
  <calcPr calcId="152511" calcMode="manual"/>
</workbook>
</file>

<file path=xl/calcChain.xml><?xml version="1.0" encoding="utf-8"?>
<calcChain xmlns="http://schemas.openxmlformats.org/spreadsheetml/2006/main">
  <c r="O57" i="16"/>
  <c r="O57" i="39"/>
  <c r="O58" i="38"/>
  <c r="I20" i="18"/>
  <c r="O58"/>
  <c r="O57" i="35"/>
  <c r="I20"/>
  <c r="I20" i="30"/>
  <c r="H29" i="27" l="1"/>
  <c r="I20"/>
  <c r="H31" i="17" l="1"/>
  <c r="H31" i="38"/>
  <c r="H31" i="18"/>
  <c r="H31" i="8"/>
  <c r="G31" i="38"/>
  <c r="G31" i="30"/>
  <c r="G31" i="16"/>
  <c r="F31" i="38"/>
  <c r="E31" i="36" l="1"/>
  <c r="G31" i="35"/>
  <c r="F31" i="17"/>
  <c r="F31" i="28"/>
  <c r="E31" i="16"/>
  <c r="E31" i="39"/>
  <c r="E31" i="18"/>
  <c r="E31" i="38"/>
  <c r="E31" i="17" l="1"/>
  <c r="O78" i="39" l="1"/>
  <c r="O77"/>
  <c r="O58"/>
  <c r="H33"/>
  <c r="G33"/>
  <c r="F33"/>
  <c r="E33"/>
  <c r="D33"/>
  <c r="C33"/>
  <c r="H29"/>
  <c r="G29"/>
  <c r="F29"/>
  <c r="E29"/>
  <c r="D29"/>
  <c r="C29"/>
  <c r="H27"/>
  <c r="H28" s="1"/>
  <c r="G27"/>
  <c r="G28" s="1"/>
  <c r="F27"/>
  <c r="F28" s="1"/>
  <c r="E27"/>
  <c r="E28" s="1"/>
  <c r="D27"/>
  <c r="D28" s="1"/>
  <c r="C27"/>
  <c r="C28" s="1"/>
  <c r="O78" i="38"/>
  <c r="O77"/>
  <c r="O57"/>
  <c r="H33"/>
  <c r="G33"/>
  <c r="F33"/>
  <c r="E33"/>
  <c r="D33"/>
  <c r="C33"/>
  <c r="C31"/>
  <c r="C32" s="1"/>
  <c r="H29"/>
  <c r="G29"/>
  <c r="F29"/>
  <c r="E29"/>
  <c r="D29"/>
  <c r="C29"/>
  <c r="D28"/>
  <c r="C28"/>
  <c r="H27"/>
  <c r="H28" s="1"/>
  <c r="G27"/>
  <c r="G28" s="1"/>
  <c r="F27"/>
  <c r="F28" s="1"/>
  <c r="E27"/>
  <c r="E28" s="1"/>
  <c r="D27"/>
  <c r="C27"/>
  <c r="C31" i="35"/>
  <c r="D31" s="1"/>
  <c r="C33" i="8"/>
  <c r="C32" i="39" l="1"/>
  <c r="D32" s="1"/>
  <c r="E32" s="1"/>
  <c r="F32" s="1"/>
  <c r="G32" s="1"/>
  <c r="H32" s="1"/>
  <c r="D31" i="38"/>
  <c r="D32" s="1"/>
  <c r="E32" s="1"/>
  <c r="F32" s="1"/>
  <c r="G32" s="1"/>
  <c r="H32" s="1"/>
  <c r="O78" i="36" l="1"/>
  <c r="O77"/>
  <c r="O76"/>
  <c r="O75"/>
  <c r="O74"/>
  <c r="O73"/>
  <c r="O72"/>
  <c r="O71"/>
  <c r="O70"/>
  <c r="O69"/>
  <c r="O68"/>
  <c r="O67"/>
  <c r="O66"/>
  <c r="O65"/>
  <c r="O64"/>
  <c r="O63"/>
  <c r="O62"/>
  <c r="O61"/>
  <c r="O60"/>
  <c r="O59"/>
  <c r="O58"/>
  <c r="O57"/>
  <c r="H33"/>
  <c r="G33"/>
  <c r="F33"/>
  <c r="E33"/>
  <c r="D33"/>
  <c r="C33"/>
  <c r="C32"/>
  <c r="D32" s="1"/>
  <c r="E32" s="1"/>
  <c r="F32" s="1"/>
  <c r="G32" s="1"/>
  <c r="H32" s="1"/>
  <c r="H29"/>
  <c r="G29"/>
  <c r="F29"/>
  <c r="E29"/>
  <c r="D29"/>
  <c r="C29"/>
  <c r="H27"/>
  <c r="H28" s="1"/>
  <c r="G27"/>
  <c r="G28" s="1"/>
  <c r="F27"/>
  <c r="F28" s="1"/>
  <c r="E27"/>
  <c r="E28" s="1"/>
  <c r="D27"/>
  <c r="D28" s="1"/>
  <c r="C27"/>
  <c r="C28" s="1"/>
  <c r="O57" i="30"/>
  <c r="O78" i="35" l="1"/>
  <c r="O77"/>
  <c r="O58"/>
  <c r="H33"/>
  <c r="G33"/>
  <c r="F33"/>
  <c r="E33"/>
  <c r="D33"/>
  <c r="C33"/>
  <c r="C32"/>
  <c r="D32" s="1"/>
  <c r="E32" s="1"/>
  <c r="F32" s="1"/>
  <c r="G32" s="1"/>
  <c r="H32" s="1"/>
  <c r="H29"/>
  <c r="G29"/>
  <c r="F29"/>
  <c r="E29"/>
  <c r="D29"/>
  <c r="C29"/>
  <c r="H27"/>
  <c r="H28" s="1"/>
  <c r="G27"/>
  <c r="G28" s="1"/>
  <c r="F27"/>
  <c r="F28" s="1"/>
  <c r="E27"/>
  <c r="E28" s="1"/>
  <c r="D27"/>
  <c r="D28" s="1"/>
  <c r="C27"/>
  <c r="C28" s="1"/>
  <c r="O78" i="31" l="1"/>
  <c r="O77"/>
  <c r="O76"/>
  <c r="O75"/>
  <c r="O74"/>
  <c r="O73"/>
  <c r="O72"/>
  <c r="O71"/>
  <c r="O70"/>
  <c r="O69"/>
  <c r="O68"/>
  <c r="O67"/>
  <c r="O66"/>
  <c r="O65"/>
  <c r="O64"/>
  <c r="O63"/>
  <c r="O62"/>
  <c r="O61"/>
  <c r="O60"/>
  <c r="O59"/>
  <c r="O58"/>
  <c r="O57"/>
  <c r="H33"/>
  <c r="G33"/>
  <c r="F33"/>
  <c r="E33"/>
  <c r="D33"/>
  <c r="C33"/>
  <c r="C32"/>
  <c r="D32" s="1"/>
  <c r="E32" s="1"/>
  <c r="F32" s="1"/>
  <c r="G32" s="1"/>
  <c r="H32" s="1"/>
  <c r="H29"/>
  <c r="G29"/>
  <c r="F29"/>
  <c r="E29"/>
  <c r="D29"/>
  <c r="C29"/>
  <c r="H27"/>
  <c r="H28" s="1"/>
  <c r="G27"/>
  <c r="G28" s="1"/>
  <c r="F27"/>
  <c r="F28" s="1"/>
  <c r="E27"/>
  <c r="E28" s="1"/>
  <c r="D27"/>
  <c r="D28" s="1"/>
  <c r="C27"/>
  <c r="C28" s="1"/>
  <c r="O78" i="30"/>
  <c r="O77"/>
  <c r="O76"/>
  <c r="O75"/>
  <c r="O74"/>
  <c r="O73"/>
  <c r="O72"/>
  <c r="O71"/>
  <c r="O70"/>
  <c r="O69"/>
  <c r="O68"/>
  <c r="O67"/>
  <c r="O66"/>
  <c r="O65"/>
  <c r="O64"/>
  <c r="O63"/>
  <c r="O62"/>
  <c r="O61"/>
  <c r="O60"/>
  <c r="O59"/>
  <c r="O58"/>
  <c r="H33"/>
  <c r="G33"/>
  <c r="F33"/>
  <c r="E33"/>
  <c r="D33"/>
  <c r="C33"/>
  <c r="C32"/>
  <c r="H29"/>
  <c r="G29"/>
  <c r="F29"/>
  <c r="E29"/>
  <c r="D29"/>
  <c r="C29"/>
  <c r="H27"/>
  <c r="H28" s="1"/>
  <c r="G27"/>
  <c r="G28" s="1"/>
  <c r="F27"/>
  <c r="F28" s="1"/>
  <c r="E27"/>
  <c r="E28" s="1"/>
  <c r="D27"/>
  <c r="D28" s="1"/>
  <c r="C27"/>
  <c r="C28" s="1"/>
  <c r="O78" i="28"/>
  <c r="O77"/>
  <c r="O76"/>
  <c r="O75"/>
  <c r="O74"/>
  <c r="O73"/>
  <c r="O72"/>
  <c r="O71"/>
  <c r="O70"/>
  <c r="O69"/>
  <c r="O68"/>
  <c r="O67"/>
  <c r="O66"/>
  <c r="O65"/>
  <c r="O64"/>
  <c r="O60"/>
  <c r="O59"/>
  <c r="O58"/>
  <c r="O57"/>
  <c r="H33"/>
  <c r="G33"/>
  <c r="F33"/>
  <c r="E33"/>
  <c r="D33"/>
  <c r="C33"/>
  <c r="H29"/>
  <c r="G29"/>
  <c r="F29"/>
  <c r="E29"/>
  <c r="D29"/>
  <c r="C29"/>
  <c r="H27"/>
  <c r="H28" s="1"/>
  <c r="G27"/>
  <c r="G28" s="1"/>
  <c r="F27"/>
  <c r="F28" s="1"/>
  <c r="E27"/>
  <c r="E28" s="1"/>
  <c r="D27"/>
  <c r="D28" s="1"/>
  <c r="C27"/>
  <c r="C28" s="1"/>
  <c r="O78" i="27"/>
  <c r="O77"/>
  <c r="O76"/>
  <c r="O75"/>
  <c r="O74"/>
  <c r="O73"/>
  <c r="O72"/>
  <c r="O71"/>
  <c r="O70"/>
  <c r="O69"/>
  <c r="O68"/>
  <c r="O67"/>
  <c r="O66"/>
  <c r="O65"/>
  <c r="O64"/>
  <c r="O63"/>
  <c r="O62"/>
  <c r="O61"/>
  <c r="O60"/>
  <c r="O59"/>
  <c r="O58"/>
  <c r="O57"/>
  <c r="H33"/>
  <c r="G33"/>
  <c r="F33"/>
  <c r="E33"/>
  <c r="D33"/>
  <c r="C33"/>
  <c r="G29"/>
  <c r="F29"/>
  <c r="E29"/>
  <c r="D29"/>
  <c r="C29"/>
  <c r="H27"/>
  <c r="H28" s="1"/>
  <c r="G27"/>
  <c r="G28" s="1"/>
  <c r="F27"/>
  <c r="F28" s="1"/>
  <c r="E27"/>
  <c r="E28" s="1"/>
  <c r="D27"/>
  <c r="D28" s="1"/>
  <c r="C27"/>
  <c r="C28" s="1"/>
  <c r="D32" i="30" l="1"/>
  <c r="E32" s="1"/>
  <c r="F32" s="1"/>
  <c r="G32" s="1"/>
  <c r="H32" s="1"/>
  <c r="C32" i="28"/>
  <c r="D32" s="1"/>
  <c r="E32" s="1"/>
  <c r="F32" s="1"/>
  <c r="G32" s="1"/>
  <c r="H32" s="1"/>
  <c r="C32" i="27"/>
  <c r="D32" s="1"/>
  <c r="E32" s="1"/>
  <c r="F32" s="1"/>
  <c r="G32" s="1"/>
  <c r="H32" s="1"/>
  <c r="O78" i="18"/>
  <c r="O77"/>
  <c r="O57"/>
  <c r="H33"/>
  <c r="G33"/>
  <c r="F33"/>
  <c r="E33"/>
  <c r="D33"/>
  <c r="C33"/>
  <c r="C32"/>
  <c r="D32" s="1"/>
  <c r="E32" s="1"/>
  <c r="F32" s="1"/>
  <c r="G32" s="1"/>
  <c r="H32" s="1"/>
  <c r="H29"/>
  <c r="G29"/>
  <c r="F29"/>
  <c r="E29"/>
  <c r="D29"/>
  <c r="C29"/>
  <c r="H27"/>
  <c r="H28" s="1"/>
  <c r="G27"/>
  <c r="G28" s="1"/>
  <c r="F27"/>
  <c r="F28" s="1"/>
  <c r="E27"/>
  <c r="E28" s="1"/>
  <c r="D27"/>
  <c r="D28" s="1"/>
  <c r="C27"/>
  <c r="C28" s="1"/>
  <c r="O78" i="17"/>
  <c r="O77"/>
  <c r="O76"/>
  <c r="O75"/>
  <c r="O74"/>
  <c r="O73"/>
  <c r="O72"/>
  <c r="O71"/>
  <c r="O70"/>
  <c r="O69"/>
  <c r="O68"/>
  <c r="O67"/>
  <c r="O66"/>
  <c r="O65"/>
  <c r="O64"/>
  <c r="O63"/>
  <c r="O62"/>
  <c r="O61"/>
  <c r="O60"/>
  <c r="O59"/>
  <c r="O58"/>
  <c r="O57"/>
  <c r="H33"/>
  <c r="G33"/>
  <c r="F33"/>
  <c r="E33"/>
  <c r="D33"/>
  <c r="C33"/>
  <c r="C32"/>
  <c r="D32" s="1"/>
  <c r="E32" s="1"/>
  <c r="F32" s="1"/>
  <c r="G32" s="1"/>
  <c r="H32" s="1"/>
  <c r="H29"/>
  <c r="G29"/>
  <c r="F29"/>
  <c r="E29"/>
  <c r="D29"/>
  <c r="C29"/>
  <c r="H27"/>
  <c r="H28" s="1"/>
  <c r="G27"/>
  <c r="G28" s="1"/>
  <c r="F27"/>
  <c r="F28" s="1"/>
  <c r="E27"/>
  <c r="E28" s="1"/>
  <c r="D27"/>
  <c r="D28" s="1"/>
  <c r="C27"/>
  <c r="C28" s="1"/>
  <c r="O78" i="16"/>
  <c r="O77"/>
  <c r="O58"/>
  <c r="H33"/>
  <c r="G33"/>
  <c r="F33"/>
  <c r="E33"/>
  <c r="D33"/>
  <c r="C33"/>
  <c r="C32"/>
  <c r="D32" s="1"/>
  <c r="E32" s="1"/>
  <c r="F32" s="1"/>
  <c r="G32" s="1"/>
  <c r="H32" s="1"/>
  <c r="H29"/>
  <c r="G29"/>
  <c r="F29"/>
  <c r="E29"/>
  <c r="D29"/>
  <c r="C29"/>
  <c r="H27"/>
  <c r="H28" s="1"/>
  <c r="G27"/>
  <c r="G28" s="1"/>
  <c r="F27"/>
  <c r="F28" s="1"/>
  <c r="E27"/>
  <c r="E28" s="1"/>
  <c r="D27"/>
  <c r="D28" s="1"/>
  <c r="C27"/>
  <c r="C28" s="1"/>
  <c r="O59" i="8"/>
  <c r="O60"/>
  <c r="O61"/>
  <c r="O78"/>
  <c r="O77"/>
  <c r="O58"/>
  <c r="O57"/>
  <c r="H33"/>
  <c r="G33"/>
  <c r="F33"/>
  <c r="E33"/>
  <c r="D33"/>
  <c r="C32"/>
  <c r="D32" s="1"/>
  <c r="E32" s="1"/>
  <c r="F32" s="1"/>
  <c r="G32" s="1"/>
  <c r="H32" s="1"/>
  <c r="H29"/>
  <c r="G29"/>
  <c r="F29"/>
  <c r="E29"/>
  <c r="D29"/>
  <c r="C29"/>
  <c r="H27"/>
  <c r="H28" s="1"/>
  <c r="G27"/>
  <c r="G28" s="1"/>
  <c r="F27"/>
  <c r="F28" s="1"/>
  <c r="E27"/>
  <c r="E28" s="1"/>
  <c r="D27"/>
  <c r="D28" s="1"/>
  <c r="C27"/>
  <c r="C28" s="1"/>
  <c r="O59" i="6"/>
  <c r="O62"/>
  <c r="O63"/>
  <c r="O57"/>
  <c r="O58"/>
  <c r="O60"/>
  <c r="O64"/>
  <c r="O66"/>
  <c r="B58"/>
  <c r="C58"/>
  <c r="D58"/>
  <c r="E58"/>
  <c r="F58"/>
  <c r="G58"/>
  <c r="H58"/>
  <c r="I58"/>
  <c r="J58"/>
  <c r="K58"/>
  <c r="L58"/>
  <c r="M58"/>
  <c r="N58"/>
  <c r="B59"/>
  <c r="C59"/>
  <c r="D59"/>
  <c r="E59"/>
  <c r="F59"/>
  <c r="G59"/>
  <c r="H59"/>
  <c r="I59"/>
  <c r="J59"/>
  <c r="K59"/>
  <c r="L59"/>
  <c r="M59"/>
  <c r="N59"/>
  <c r="B60"/>
  <c r="C60"/>
  <c r="D60"/>
  <c r="E60"/>
  <c r="F60"/>
  <c r="G60"/>
  <c r="H60"/>
  <c r="I60"/>
  <c r="J60"/>
  <c r="K60"/>
  <c r="L60"/>
  <c r="M60"/>
  <c r="N60"/>
  <c r="B61"/>
  <c r="C61"/>
  <c r="D61"/>
  <c r="E61"/>
  <c r="F61"/>
  <c r="G61"/>
  <c r="H61"/>
  <c r="I61"/>
  <c r="J61"/>
  <c r="K61"/>
  <c r="L61"/>
  <c r="M61"/>
  <c r="N61"/>
  <c r="O61"/>
  <c r="B62"/>
  <c r="C62"/>
  <c r="D62"/>
  <c r="E62"/>
  <c r="F62"/>
  <c r="G62"/>
  <c r="H62"/>
  <c r="I62"/>
  <c r="J62"/>
  <c r="K62"/>
  <c r="L62"/>
  <c r="M62"/>
  <c r="N62"/>
  <c r="B63"/>
  <c r="C63"/>
  <c r="D63"/>
  <c r="E63"/>
  <c r="F63"/>
  <c r="G63"/>
  <c r="H63"/>
  <c r="I63"/>
  <c r="J63"/>
  <c r="K63"/>
  <c r="L63"/>
  <c r="M63"/>
  <c r="N63"/>
  <c r="B64"/>
  <c r="C64"/>
  <c r="D64"/>
  <c r="E64"/>
  <c r="F64"/>
  <c r="G64"/>
  <c r="H64"/>
  <c r="I64"/>
  <c r="J64"/>
  <c r="K64"/>
  <c r="L64"/>
  <c r="M64"/>
  <c r="N64"/>
  <c r="B65"/>
  <c r="C65"/>
  <c r="D65"/>
  <c r="E65"/>
  <c r="F65"/>
  <c r="G65"/>
  <c r="H65"/>
  <c r="I65"/>
  <c r="J65"/>
  <c r="K65"/>
  <c r="L65"/>
  <c r="M65"/>
  <c r="N65"/>
  <c r="O65"/>
  <c r="B66"/>
  <c r="C66"/>
  <c r="D66"/>
  <c r="E66"/>
  <c r="F66"/>
  <c r="G66"/>
  <c r="H66"/>
  <c r="I66"/>
  <c r="J66"/>
  <c r="K66"/>
  <c r="L66"/>
  <c r="M66"/>
  <c r="N66"/>
  <c r="B67"/>
  <c r="C67"/>
  <c r="D67"/>
  <c r="E67"/>
  <c r="F67"/>
  <c r="G67"/>
  <c r="H67"/>
  <c r="I67"/>
  <c r="J67"/>
  <c r="K67"/>
  <c r="L67"/>
  <c r="M67"/>
  <c r="N67"/>
  <c r="O67"/>
  <c r="B68"/>
  <c r="C68"/>
  <c r="D68"/>
  <c r="E68"/>
  <c r="F68"/>
  <c r="G68"/>
  <c r="H68"/>
  <c r="I68"/>
  <c r="J68"/>
  <c r="K68"/>
  <c r="L68"/>
  <c r="M68"/>
  <c r="N68"/>
  <c r="O68"/>
  <c r="B69"/>
  <c r="C69"/>
  <c r="D69"/>
  <c r="E69"/>
  <c r="F69"/>
  <c r="G69"/>
  <c r="H69"/>
  <c r="I69"/>
  <c r="J69"/>
  <c r="K69"/>
  <c r="L69"/>
  <c r="M69"/>
  <c r="N69"/>
  <c r="O69"/>
  <c r="B70"/>
  <c r="C70"/>
  <c r="D70"/>
  <c r="E70"/>
  <c r="F70"/>
  <c r="G70"/>
  <c r="H70"/>
  <c r="I70"/>
  <c r="J70"/>
  <c r="K70"/>
  <c r="L70"/>
  <c r="M70"/>
  <c r="N70"/>
  <c r="O70"/>
  <c r="B71"/>
  <c r="C71"/>
  <c r="D71"/>
  <c r="E71"/>
  <c r="F71"/>
  <c r="G71"/>
  <c r="H71"/>
  <c r="I71"/>
  <c r="J71"/>
  <c r="K71"/>
  <c r="L71"/>
  <c r="M71"/>
  <c r="N71"/>
  <c r="O71"/>
  <c r="B72"/>
  <c r="C72"/>
  <c r="D72"/>
  <c r="E72"/>
  <c r="F72"/>
  <c r="G72"/>
  <c r="H72"/>
  <c r="I72"/>
  <c r="J72"/>
  <c r="K72"/>
  <c r="L72"/>
  <c r="M72"/>
  <c r="N72"/>
  <c r="O72"/>
  <c r="B73"/>
  <c r="C73"/>
  <c r="D73"/>
  <c r="E73"/>
  <c r="F73"/>
  <c r="G73"/>
  <c r="H73"/>
  <c r="I73"/>
  <c r="J73"/>
  <c r="K73"/>
  <c r="L73"/>
  <c r="M73"/>
  <c r="N73"/>
  <c r="O73"/>
  <c r="B74"/>
  <c r="C74"/>
  <c r="D74"/>
  <c r="E74"/>
  <c r="F74"/>
  <c r="G74"/>
  <c r="H74"/>
  <c r="I74"/>
  <c r="J74"/>
  <c r="K74"/>
  <c r="L74"/>
  <c r="M74"/>
  <c r="N74"/>
  <c r="O74"/>
  <c r="B75"/>
  <c r="C75"/>
  <c r="D75"/>
  <c r="E75"/>
  <c r="F75"/>
  <c r="G75"/>
  <c r="H75"/>
  <c r="I75"/>
  <c r="J75"/>
  <c r="K75"/>
  <c r="L75"/>
  <c r="M75"/>
  <c r="N75"/>
  <c r="O75"/>
  <c r="B76"/>
  <c r="C76"/>
  <c r="D76"/>
  <c r="E76"/>
  <c r="F76"/>
  <c r="G76"/>
  <c r="H76"/>
  <c r="I76"/>
  <c r="J76"/>
  <c r="K76"/>
  <c r="L76"/>
  <c r="M76"/>
  <c r="N76"/>
  <c r="O76"/>
  <c r="C57"/>
  <c r="D57"/>
  <c r="E57"/>
  <c r="F57"/>
  <c r="G57"/>
  <c r="H57"/>
  <c r="I57"/>
  <c r="J57"/>
  <c r="K57"/>
  <c r="L57"/>
  <c r="M57"/>
  <c r="N57"/>
  <c r="B57"/>
  <c r="G50"/>
  <c r="L38"/>
  <c r="L41"/>
  <c r="L44"/>
  <c r="L47"/>
  <c r="L50"/>
  <c r="L35"/>
  <c r="G38"/>
  <c r="G41"/>
  <c r="G44"/>
  <c r="G47"/>
  <c r="G35"/>
  <c r="D31"/>
  <c r="E31"/>
  <c r="F31"/>
  <c r="G31"/>
  <c r="H31"/>
  <c r="C31"/>
  <c r="B27"/>
  <c r="C26"/>
  <c r="D26"/>
  <c r="E26"/>
  <c r="F26"/>
  <c r="G26"/>
  <c r="H26"/>
  <c r="B26"/>
  <c r="J20"/>
  <c r="E28" s="1"/>
  <c r="I20"/>
  <c r="H20"/>
  <c r="G20"/>
  <c r="F20"/>
  <c r="E20"/>
  <c r="D20"/>
  <c r="C20"/>
  <c r="B20"/>
  <c r="F15"/>
  <c r="F13"/>
  <c r="F11"/>
  <c r="F9"/>
  <c r="F7"/>
  <c r="F5"/>
  <c r="C15"/>
  <c r="C13"/>
  <c r="C11"/>
  <c r="C9"/>
  <c r="C7"/>
  <c r="C29" s="1"/>
  <c r="C5"/>
  <c r="H33"/>
  <c r="G33"/>
  <c r="F33"/>
  <c r="E33"/>
  <c r="D33"/>
  <c r="C33"/>
  <c r="H29"/>
  <c r="G29"/>
  <c r="F29"/>
  <c r="E29"/>
  <c r="D29"/>
  <c r="G27"/>
  <c r="E27"/>
  <c r="C32"/>
  <c r="D27"/>
  <c r="C27"/>
  <c r="H27"/>
  <c r="F27"/>
  <c r="E32"/>
  <c r="D32"/>
  <c r="F32"/>
  <c r="G32"/>
  <c r="H32"/>
  <c r="H28" l="1"/>
  <c r="D28"/>
  <c r="G28"/>
  <c r="F28"/>
  <c r="C28"/>
</calcChain>
</file>

<file path=xl/comments1.xml><?xml version="1.0" encoding="utf-8"?>
<comments xmlns="http://schemas.openxmlformats.org/spreadsheetml/2006/main">
  <authors>
    <author>CAROL VIVIANA</author>
  </authors>
  <commentList>
    <comment ref="B18" authorId="0">
      <text>
        <r>
          <rPr>
            <b/>
            <sz val="9"/>
            <color indexed="81"/>
            <rFont val="Tahoma"/>
            <family val="2"/>
          </rPr>
          <t>CAROL VIVIANA:</t>
        </r>
        <r>
          <rPr>
            <sz val="9"/>
            <color indexed="81"/>
            <rFont val="Tahoma"/>
            <family val="2"/>
          </rPr>
          <t xml:space="preserve">
REGISTRE EL NOMBRE DE ACUERDO AL REGISTRO EN EL BANCO DE PROYECTOS</t>
        </r>
      </text>
    </comment>
    <comment ref="C18" authorId="0">
      <text>
        <r>
          <rPr>
            <b/>
            <sz val="9"/>
            <color indexed="81"/>
            <rFont val="Tahoma"/>
            <family val="2"/>
          </rPr>
          <t>Esta casilla es diligenciada por Planeación.</t>
        </r>
      </text>
    </comment>
    <comment ref="D19" authorId="0">
      <text>
        <r>
          <rPr>
            <b/>
            <sz val="9"/>
            <color indexed="81"/>
            <rFont val="Tahoma"/>
            <family val="2"/>
          </rPr>
          <t>Registrar que se pretende lograr</t>
        </r>
      </text>
    </comment>
    <comment ref="E19" authorId="0">
      <text>
        <r>
          <rPr>
            <b/>
            <sz val="9"/>
            <color indexed="81"/>
            <rFont val="Tahoma"/>
            <family val="2"/>
          </rPr>
          <t>Defina en números hasta donde se pretende llegar</t>
        </r>
      </text>
    </comment>
    <comment ref="F19" authorId="0">
      <text>
        <r>
          <rPr>
            <b/>
            <sz val="9"/>
            <color indexed="81"/>
            <rFont val="Tahoma"/>
            <family val="2"/>
          </rPr>
          <t xml:space="preserve">ESTE PUEDE SER: 
PORCENTAJE, TIEMPO, LONGITUD, </t>
        </r>
      </text>
    </comment>
    <comment ref="G19" authorId="0">
      <text>
        <r>
          <rPr>
            <b/>
            <sz val="9"/>
            <color indexed="81"/>
            <rFont val="Tahoma"/>
            <family val="2"/>
          </rPr>
          <t xml:space="preserve">registre la fórmula </t>
        </r>
      </text>
    </comment>
  </commentList>
</comments>
</file>

<file path=xl/comments10.xml><?xml version="1.0" encoding="utf-8"?>
<comments xmlns="http://schemas.openxmlformats.org/spreadsheetml/2006/main">
  <authors>
    <author>CAROL VIVIANA</author>
  </authors>
  <commentList>
    <comment ref="B18" authorId="0">
      <text>
        <r>
          <rPr>
            <b/>
            <sz val="9"/>
            <color indexed="81"/>
            <rFont val="Tahoma"/>
            <family val="2"/>
          </rPr>
          <t>CAROL VIVIANA:</t>
        </r>
        <r>
          <rPr>
            <sz val="9"/>
            <color indexed="81"/>
            <rFont val="Tahoma"/>
            <family val="2"/>
          </rPr>
          <t xml:space="preserve">
REGISTRE EL NOMBRE DE ACUERDO AL REGISTRO EN EL BANCO DE PROYECTOS</t>
        </r>
      </text>
    </comment>
    <comment ref="C18" authorId="0">
      <text>
        <r>
          <rPr>
            <b/>
            <sz val="9"/>
            <color indexed="81"/>
            <rFont val="Tahoma"/>
            <family val="2"/>
          </rPr>
          <t>Esta casilla es diligenciada por Planeación.</t>
        </r>
      </text>
    </comment>
    <comment ref="D19" authorId="0">
      <text>
        <r>
          <rPr>
            <b/>
            <sz val="9"/>
            <color indexed="81"/>
            <rFont val="Tahoma"/>
            <family val="2"/>
          </rPr>
          <t>Registrar que se pretende lograr</t>
        </r>
      </text>
    </comment>
    <comment ref="E19" authorId="0">
      <text>
        <r>
          <rPr>
            <b/>
            <sz val="9"/>
            <color indexed="81"/>
            <rFont val="Tahoma"/>
            <family val="2"/>
          </rPr>
          <t>Defina en números hasta donde se pretende llegar</t>
        </r>
      </text>
    </comment>
    <comment ref="F19" authorId="0">
      <text>
        <r>
          <rPr>
            <b/>
            <sz val="9"/>
            <color indexed="81"/>
            <rFont val="Tahoma"/>
            <family val="2"/>
          </rPr>
          <t xml:space="preserve">ESTE PUEDE SER: 
PORCENTAJE, TIEMPO, LONGITUD, </t>
        </r>
      </text>
    </comment>
    <comment ref="G19" authorId="0">
      <text>
        <r>
          <rPr>
            <b/>
            <sz val="9"/>
            <color indexed="81"/>
            <rFont val="Tahoma"/>
            <family val="2"/>
          </rPr>
          <t xml:space="preserve">registre la fórmula </t>
        </r>
      </text>
    </comment>
  </commentList>
</comments>
</file>

<file path=xl/comments11.xml><?xml version="1.0" encoding="utf-8"?>
<comments xmlns="http://schemas.openxmlformats.org/spreadsheetml/2006/main">
  <authors>
    <author>CAROL VIVIANA</author>
  </authors>
  <commentList>
    <comment ref="B18" authorId="0">
      <text>
        <r>
          <rPr>
            <b/>
            <sz val="9"/>
            <color indexed="81"/>
            <rFont val="Tahoma"/>
            <family val="2"/>
          </rPr>
          <t>CAROL VIVIANA:</t>
        </r>
        <r>
          <rPr>
            <sz val="9"/>
            <color indexed="81"/>
            <rFont val="Tahoma"/>
            <family val="2"/>
          </rPr>
          <t xml:space="preserve">
REGISTRE EL NOMBRE DE ACUERDO AL REGISTRO EN EL BANCO DE PROYECTOS</t>
        </r>
      </text>
    </comment>
    <comment ref="C18" authorId="0">
      <text>
        <r>
          <rPr>
            <b/>
            <sz val="9"/>
            <color indexed="81"/>
            <rFont val="Tahoma"/>
            <family val="2"/>
          </rPr>
          <t>Esta casilla es diligenciada por Planeación.</t>
        </r>
      </text>
    </comment>
    <comment ref="D19" authorId="0">
      <text>
        <r>
          <rPr>
            <b/>
            <sz val="9"/>
            <color indexed="81"/>
            <rFont val="Tahoma"/>
            <family val="2"/>
          </rPr>
          <t>Registrar que se pretende lograr</t>
        </r>
      </text>
    </comment>
    <comment ref="E19" authorId="0">
      <text>
        <r>
          <rPr>
            <b/>
            <sz val="9"/>
            <color indexed="81"/>
            <rFont val="Tahoma"/>
            <family val="2"/>
          </rPr>
          <t>Defina en números hasta donde se pretende llegar</t>
        </r>
      </text>
    </comment>
    <comment ref="F19" authorId="0">
      <text>
        <r>
          <rPr>
            <b/>
            <sz val="9"/>
            <color indexed="81"/>
            <rFont val="Tahoma"/>
            <family val="2"/>
          </rPr>
          <t xml:space="preserve">ESTE PUEDE SER: 
PORCENTAJE, TIEMPO, LONGITUD, </t>
        </r>
      </text>
    </comment>
    <comment ref="G19" authorId="0">
      <text>
        <r>
          <rPr>
            <b/>
            <sz val="9"/>
            <color indexed="81"/>
            <rFont val="Tahoma"/>
            <family val="2"/>
          </rPr>
          <t xml:space="preserve">registre la fórmula </t>
        </r>
      </text>
    </comment>
  </commentList>
</comments>
</file>

<file path=xl/comments12.xml><?xml version="1.0" encoding="utf-8"?>
<comments xmlns="http://schemas.openxmlformats.org/spreadsheetml/2006/main">
  <authors>
    <author>CAROL VIVIANA</author>
  </authors>
  <commentList>
    <comment ref="B18" authorId="0">
      <text>
        <r>
          <rPr>
            <b/>
            <sz val="9"/>
            <color indexed="81"/>
            <rFont val="Tahoma"/>
            <family val="2"/>
          </rPr>
          <t>CAROL VIVIANA:</t>
        </r>
        <r>
          <rPr>
            <sz val="9"/>
            <color indexed="81"/>
            <rFont val="Tahoma"/>
            <family val="2"/>
          </rPr>
          <t xml:space="preserve">
REGISTRE EL NOMBRE DE ACUERDO AL REGISTRO EN EL BANCO DE PROYECTOS</t>
        </r>
      </text>
    </comment>
    <comment ref="C18" authorId="0">
      <text>
        <r>
          <rPr>
            <b/>
            <sz val="9"/>
            <color indexed="81"/>
            <rFont val="Tahoma"/>
            <family val="2"/>
          </rPr>
          <t>Esta casilla es diligenciada por Planeación.</t>
        </r>
      </text>
    </comment>
    <comment ref="D19" authorId="0">
      <text>
        <r>
          <rPr>
            <b/>
            <sz val="9"/>
            <color indexed="81"/>
            <rFont val="Tahoma"/>
            <family val="2"/>
          </rPr>
          <t>Registrar que se pretende lograr</t>
        </r>
      </text>
    </comment>
    <comment ref="E19" authorId="0">
      <text>
        <r>
          <rPr>
            <b/>
            <sz val="9"/>
            <color indexed="81"/>
            <rFont val="Tahoma"/>
            <family val="2"/>
          </rPr>
          <t>Defina en números hasta donde se pretende llegar</t>
        </r>
      </text>
    </comment>
    <comment ref="F19" authorId="0">
      <text>
        <r>
          <rPr>
            <b/>
            <sz val="9"/>
            <color indexed="81"/>
            <rFont val="Tahoma"/>
            <family val="2"/>
          </rPr>
          <t xml:space="preserve">ESTE PUEDE SER: 
PORCENTAJE, TIEMPO, LONGITUD, </t>
        </r>
      </text>
    </comment>
    <comment ref="G19" authorId="0">
      <text>
        <r>
          <rPr>
            <b/>
            <sz val="9"/>
            <color indexed="81"/>
            <rFont val="Tahoma"/>
            <family val="2"/>
          </rPr>
          <t xml:space="preserve">registre la fórmula </t>
        </r>
      </text>
    </comment>
  </commentList>
</comments>
</file>

<file path=xl/comments13.xml><?xml version="1.0" encoding="utf-8"?>
<comments xmlns="http://schemas.openxmlformats.org/spreadsheetml/2006/main">
  <authors>
    <author>CAROL VIVIANA</author>
  </authors>
  <commentList>
    <comment ref="B18" authorId="0">
      <text>
        <r>
          <rPr>
            <b/>
            <sz val="9"/>
            <color indexed="81"/>
            <rFont val="Tahoma"/>
            <family val="2"/>
          </rPr>
          <t>CAROL VIVIANA:</t>
        </r>
        <r>
          <rPr>
            <sz val="9"/>
            <color indexed="81"/>
            <rFont val="Tahoma"/>
            <family val="2"/>
          </rPr>
          <t xml:space="preserve">
REGISTRE EL NOMBRE DE ACUERDO AL REGISTRO EN EL BANCO DE PROYECTOS</t>
        </r>
      </text>
    </comment>
    <comment ref="C18" authorId="0">
      <text>
        <r>
          <rPr>
            <b/>
            <sz val="9"/>
            <color indexed="81"/>
            <rFont val="Tahoma"/>
            <family val="2"/>
          </rPr>
          <t>Esta casilla es diligenciada por Planeación.</t>
        </r>
      </text>
    </comment>
    <comment ref="D19" authorId="0">
      <text>
        <r>
          <rPr>
            <b/>
            <sz val="9"/>
            <color indexed="81"/>
            <rFont val="Tahoma"/>
            <family val="2"/>
          </rPr>
          <t>Registrar que se pretende lograr</t>
        </r>
      </text>
    </comment>
    <comment ref="E19" authorId="0">
      <text>
        <r>
          <rPr>
            <b/>
            <sz val="9"/>
            <color indexed="81"/>
            <rFont val="Tahoma"/>
            <family val="2"/>
          </rPr>
          <t>Defina en números hasta donde se pretende llegar</t>
        </r>
      </text>
    </comment>
    <comment ref="F19" authorId="0">
      <text>
        <r>
          <rPr>
            <b/>
            <sz val="9"/>
            <color indexed="81"/>
            <rFont val="Tahoma"/>
            <family val="2"/>
          </rPr>
          <t xml:space="preserve">ESTE PUEDE SER: 
PORCENTAJE, TIEMPO, LONGITUD, </t>
        </r>
      </text>
    </comment>
    <comment ref="G19" authorId="0">
      <text>
        <r>
          <rPr>
            <b/>
            <sz val="9"/>
            <color indexed="81"/>
            <rFont val="Tahoma"/>
            <family val="2"/>
          </rPr>
          <t xml:space="preserve">registre la fórmula </t>
        </r>
      </text>
    </comment>
    <comment ref="B27" authorId="0">
      <text>
        <r>
          <rPr>
            <b/>
            <sz val="9"/>
            <color indexed="81"/>
            <rFont val="Tahoma"/>
            <family val="2"/>
          </rPr>
          <t xml:space="preserve">Se obtiene de la resta de la meta del año con la línea base (CRECIENTE) </t>
        </r>
      </text>
    </comment>
  </commentList>
</comments>
</file>

<file path=xl/comments2.xml><?xml version="1.0" encoding="utf-8"?>
<comments xmlns="http://schemas.openxmlformats.org/spreadsheetml/2006/main">
  <authors>
    <author>CAROL VIVIANA</author>
  </authors>
  <commentList>
    <comment ref="B18" authorId="0">
      <text>
        <r>
          <rPr>
            <b/>
            <sz val="9"/>
            <color indexed="81"/>
            <rFont val="Tahoma"/>
            <family val="2"/>
          </rPr>
          <t>CAROL VIVIANA:</t>
        </r>
        <r>
          <rPr>
            <sz val="9"/>
            <color indexed="81"/>
            <rFont val="Tahoma"/>
            <family val="2"/>
          </rPr>
          <t xml:space="preserve">
REGISTRE EL NOMBRE DE ACUERDO AL REGISTRO EN EL BANCO DE PROYECTOS</t>
        </r>
      </text>
    </comment>
    <comment ref="C18" authorId="0">
      <text>
        <r>
          <rPr>
            <b/>
            <sz val="9"/>
            <color indexed="81"/>
            <rFont val="Tahoma"/>
            <family val="2"/>
          </rPr>
          <t>Esta casilla es diligenciada por Planeación.</t>
        </r>
      </text>
    </comment>
    <comment ref="D19" authorId="0">
      <text>
        <r>
          <rPr>
            <b/>
            <sz val="9"/>
            <color indexed="81"/>
            <rFont val="Tahoma"/>
            <family val="2"/>
          </rPr>
          <t>Registrar que se pretende lograr</t>
        </r>
      </text>
    </comment>
    <comment ref="E19" authorId="0">
      <text>
        <r>
          <rPr>
            <b/>
            <sz val="9"/>
            <color indexed="81"/>
            <rFont val="Tahoma"/>
            <family val="2"/>
          </rPr>
          <t>Defina en números hasta donde se pretende llegar</t>
        </r>
      </text>
    </comment>
    <comment ref="F19" authorId="0">
      <text>
        <r>
          <rPr>
            <b/>
            <sz val="9"/>
            <color indexed="81"/>
            <rFont val="Tahoma"/>
            <family val="2"/>
          </rPr>
          <t xml:space="preserve">ESTE PUEDE SER: 
PORCENTAJE, TIEMPO, LONGITUD, </t>
        </r>
      </text>
    </comment>
    <comment ref="G19" authorId="0">
      <text>
        <r>
          <rPr>
            <b/>
            <sz val="9"/>
            <color indexed="81"/>
            <rFont val="Tahoma"/>
            <family val="2"/>
          </rPr>
          <t xml:space="preserve">registre la fórmula </t>
        </r>
      </text>
    </comment>
  </commentList>
</comments>
</file>

<file path=xl/comments3.xml><?xml version="1.0" encoding="utf-8"?>
<comments xmlns="http://schemas.openxmlformats.org/spreadsheetml/2006/main">
  <authors>
    <author>CAROL VIVIANA</author>
  </authors>
  <commentList>
    <comment ref="B18" authorId="0">
      <text>
        <r>
          <rPr>
            <b/>
            <sz val="9"/>
            <color indexed="81"/>
            <rFont val="Tahoma"/>
            <family val="2"/>
          </rPr>
          <t>CAROL VIVIANA:</t>
        </r>
        <r>
          <rPr>
            <sz val="9"/>
            <color indexed="81"/>
            <rFont val="Tahoma"/>
            <family val="2"/>
          </rPr>
          <t xml:space="preserve">
REGISTRE EL NOMBRE DE ACUERDO AL REGISTRO EN EL BANCO DE PROYECTOS</t>
        </r>
      </text>
    </comment>
    <comment ref="C18" authorId="0">
      <text>
        <r>
          <rPr>
            <b/>
            <sz val="9"/>
            <color indexed="81"/>
            <rFont val="Tahoma"/>
            <family val="2"/>
          </rPr>
          <t>Esta casilla es diligenciada por Planeación.</t>
        </r>
      </text>
    </comment>
    <comment ref="D19" authorId="0">
      <text>
        <r>
          <rPr>
            <b/>
            <sz val="9"/>
            <color indexed="81"/>
            <rFont val="Tahoma"/>
            <family val="2"/>
          </rPr>
          <t>Registrar que se pretende lograr</t>
        </r>
      </text>
    </comment>
    <comment ref="E19" authorId="0">
      <text>
        <r>
          <rPr>
            <b/>
            <sz val="9"/>
            <color indexed="81"/>
            <rFont val="Tahoma"/>
            <family val="2"/>
          </rPr>
          <t>Defina en números hasta donde se pretende llegar</t>
        </r>
      </text>
    </comment>
    <comment ref="F19" authorId="0">
      <text>
        <r>
          <rPr>
            <b/>
            <sz val="9"/>
            <color indexed="81"/>
            <rFont val="Tahoma"/>
            <family val="2"/>
          </rPr>
          <t xml:space="preserve">ESTE PUEDE SER: 
PORCENTAJE, TIEMPO, LONGITUD, </t>
        </r>
      </text>
    </comment>
    <comment ref="G19" authorId="0">
      <text>
        <r>
          <rPr>
            <b/>
            <sz val="9"/>
            <color indexed="81"/>
            <rFont val="Tahoma"/>
            <family val="2"/>
          </rPr>
          <t xml:space="preserve">registre la fórmula </t>
        </r>
      </text>
    </comment>
  </commentList>
</comments>
</file>

<file path=xl/comments4.xml><?xml version="1.0" encoding="utf-8"?>
<comments xmlns="http://schemas.openxmlformats.org/spreadsheetml/2006/main">
  <authors>
    <author>CAROL VIVIANA</author>
  </authors>
  <commentList>
    <comment ref="B18" authorId="0">
      <text>
        <r>
          <rPr>
            <b/>
            <sz val="9"/>
            <color indexed="81"/>
            <rFont val="Tahoma"/>
            <family val="2"/>
          </rPr>
          <t>CAROL VIVIANA:</t>
        </r>
        <r>
          <rPr>
            <sz val="9"/>
            <color indexed="81"/>
            <rFont val="Tahoma"/>
            <family val="2"/>
          </rPr>
          <t xml:space="preserve">
REGISTRE EL NOMBRE DE ACUERDO AL REGISTRO EN EL BANCO DE PROYECTOS</t>
        </r>
      </text>
    </comment>
    <comment ref="C18" authorId="0">
      <text>
        <r>
          <rPr>
            <b/>
            <sz val="9"/>
            <color indexed="81"/>
            <rFont val="Tahoma"/>
            <family val="2"/>
          </rPr>
          <t>Esta casilla es diligenciada por Planeación.</t>
        </r>
      </text>
    </comment>
    <comment ref="D19" authorId="0">
      <text>
        <r>
          <rPr>
            <b/>
            <sz val="9"/>
            <color indexed="81"/>
            <rFont val="Tahoma"/>
            <family val="2"/>
          </rPr>
          <t>Registrar que se pretende lograr</t>
        </r>
      </text>
    </comment>
    <comment ref="E19" authorId="0">
      <text>
        <r>
          <rPr>
            <b/>
            <sz val="9"/>
            <color indexed="81"/>
            <rFont val="Tahoma"/>
            <family val="2"/>
          </rPr>
          <t>Defina en números hasta donde se pretende llegar</t>
        </r>
      </text>
    </comment>
    <comment ref="F19" authorId="0">
      <text>
        <r>
          <rPr>
            <b/>
            <sz val="9"/>
            <color indexed="81"/>
            <rFont val="Tahoma"/>
            <family val="2"/>
          </rPr>
          <t xml:space="preserve">ESTE PUEDE SER: 
PORCENTAJE, TIEMPO, LONGITUD, </t>
        </r>
      </text>
    </comment>
    <comment ref="G19" authorId="0">
      <text>
        <r>
          <rPr>
            <b/>
            <sz val="9"/>
            <color indexed="81"/>
            <rFont val="Tahoma"/>
            <family val="2"/>
          </rPr>
          <t xml:space="preserve">registre la fórmula </t>
        </r>
      </text>
    </comment>
  </commentList>
</comments>
</file>

<file path=xl/comments5.xml><?xml version="1.0" encoding="utf-8"?>
<comments xmlns="http://schemas.openxmlformats.org/spreadsheetml/2006/main">
  <authors>
    <author>CAROL VIVIANA</author>
  </authors>
  <commentList>
    <comment ref="B18" authorId="0">
      <text>
        <r>
          <rPr>
            <b/>
            <sz val="9"/>
            <color indexed="81"/>
            <rFont val="Tahoma"/>
            <family val="2"/>
          </rPr>
          <t>CAROL VIVIANA:</t>
        </r>
        <r>
          <rPr>
            <sz val="9"/>
            <color indexed="81"/>
            <rFont val="Tahoma"/>
            <family val="2"/>
          </rPr>
          <t xml:space="preserve">
REGISTRE EL NOMBRE DE ACUERDO AL REGISTRO EN EL BANCO DE PROYECTOS</t>
        </r>
      </text>
    </comment>
    <comment ref="C18" authorId="0">
      <text>
        <r>
          <rPr>
            <b/>
            <sz val="9"/>
            <color indexed="81"/>
            <rFont val="Tahoma"/>
            <family val="2"/>
          </rPr>
          <t>Esta casilla es diligenciada por Planeación.</t>
        </r>
      </text>
    </comment>
    <comment ref="D19" authorId="0">
      <text>
        <r>
          <rPr>
            <b/>
            <sz val="9"/>
            <color indexed="81"/>
            <rFont val="Tahoma"/>
            <family val="2"/>
          </rPr>
          <t>Registrar que se pretende lograr</t>
        </r>
      </text>
    </comment>
    <comment ref="E19" authorId="0">
      <text>
        <r>
          <rPr>
            <b/>
            <sz val="9"/>
            <color indexed="81"/>
            <rFont val="Tahoma"/>
            <family val="2"/>
          </rPr>
          <t>Defina en números hasta donde se pretende llegar</t>
        </r>
      </text>
    </comment>
    <comment ref="F19" authorId="0">
      <text>
        <r>
          <rPr>
            <b/>
            <sz val="9"/>
            <color indexed="81"/>
            <rFont val="Tahoma"/>
            <family val="2"/>
          </rPr>
          <t xml:space="preserve">ESTE PUEDE SER: 
PORCENTAJE, TIEMPO, LONGITUD, </t>
        </r>
      </text>
    </comment>
    <comment ref="G19" authorId="0">
      <text>
        <r>
          <rPr>
            <b/>
            <sz val="9"/>
            <color indexed="81"/>
            <rFont val="Tahoma"/>
            <family val="2"/>
          </rPr>
          <t xml:space="preserve">registre la fórmula </t>
        </r>
      </text>
    </comment>
  </commentList>
</comments>
</file>

<file path=xl/comments6.xml><?xml version="1.0" encoding="utf-8"?>
<comments xmlns="http://schemas.openxmlformats.org/spreadsheetml/2006/main">
  <authors>
    <author>CAROL VIVIANA</author>
  </authors>
  <commentList>
    <comment ref="B18" authorId="0">
      <text>
        <r>
          <rPr>
            <b/>
            <sz val="9"/>
            <color indexed="81"/>
            <rFont val="Tahoma"/>
            <family val="2"/>
          </rPr>
          <t>CAROL VIVIANA:</t>
        </r>
        <r>
          <rPr>
            <sz val="9"/>
            <color indexed="81"/>
            <rFont val="Tahoma"/>
            <family val="2"/>
          </rPr>
          <t xml:space="preserve">
REGISTRE EL NOMBRE DE ACUERDO AL REGISTRO EN EL BANCO DE PROYECTOS</t>
        </r>
      </text>
    </comment>
    <comment ref="C18" authorId="0">
      <text>
        <r>
          <rPr>
            <b/>
            <sz val="9"/>
            <color indexed="81"/>
            <rFont val="Tahoma"/>
            <family val="2"/>
          </rPr>
          <t>Esta casilla es diligenciada por Planeación.</t>
        </r>
      </text>
    </comment>
    <comment ref="D19" authorId="0">
      <text>
        <r>
          <rPr>
            <b/>
            <sz val="9"/>
            <color indexed="81"/>
            <rFont val="Tahoma"/>
            <family val="2"/>
          </rPr>
          <t>Registrar que se pretende lograr</t>
        </r>
      </text>
    </comment>
    <comment ref="E19" authorId="0">
      <text>
        <r>
          <rPr>
            <b/>
            <sz val="9"/>
            <color indexed="81"/>
            <rFont val="Tahoma"/>
            <family val="2"/>
          </rPr>
          <t>Defina en números hasta donde se pretende llegar</t>
        </r>
      </text>
    </comment>
    <comment ref="F19" authorId="0">
      <text>
        <r>
          <rPr>
            <b/>
            <sz val="9"/>
            <color indexed="81"/>
            <rFont val="Tahoma"/>
            <family val="2"/>
          </rPr>
          <t xml:space="preserve">ESTE PUEDE SER: 
PORCENTAJE, TIEMPO, LONGITUD, </t>
        </r>
      </text>
    </comment>
    <comment ref="G19" authorId="0">
      <text>
        <r>
          <rPr>
            <b/>
            <sz val="9"/>
            <color indexed="81"/>
            <rFont val="Tahoma"/>
            <family val="2"/>
          </rPr>
          <t xml:space="preserve">registre la fórmula </t>
        </r>
      </text>
    </comment>
  </commentList>
</comments>
</file>

<file path=xl/comments7.xml><?xml version="1.0" encoding="utf-8"?>
<comments xmlns="http://schemas.openxmlformats.org/spreadsheetml/2006/main">
  <authors>
    <author>CAROL VIVIANA</author>
  </authors>
  <commentList>
    <comment ref="B18" authorId="0">
      <text>
        <r>
          <rPr>
            <b/>
            <sz val="9"/>
            <color indexed="81"/>
            <rFont val="Tahoma"/>
            <family val="2"/>
          </rPr>
          <t>CAROL VIVIANA:</t>
        </r>
        <r>
          <rPr>
            <sz val="9"/>
            <color indexed="81"/>
            <rFont val="Tahoma"/>
            <family val="2"/>
          </rPr>
          <t xml:space="preserve">
REGISTRE EL NOMBRE DE ACUERDO AL REGISTRO EN EL BANCO DE PROYECTOS</t>
        </r>
      </text>
    </comment>
    <comment ref="C18" authorId="0">
      <text>
        <r>
          <rPr>
            <b/>
            <sz val="9"/>
            <color indexed="81"/>
            <rFont val="Tahoma"/>
            <family val="2"/>
          </rPr>
          <t>Esta casilla es diligenciada por Planeación.</t>
        </r>
      </text>
    </comment>
    <comment ref="D19" authorId="0">
      <text>
        <r>
          <rPr>
            <b/>
            <sz val="9"/>
            <color indexed="81"/>
            <rFont val="Tahoma"/>
            <family val="2"/>
          </rPr>
          <t>Registrar que se pretende lograr</t>
        </r>
      </text>
    </comment>
    <comment ref="E19" authorId="0">
      <text>
        <r>
          <rPr>
            <b/>
            <sz val="9"/>
            <color indexed="81"/>
            <rFont val="Tahoma"/>
            <family val="2"/>
          </rPr>
          <t>Defina en números hasta donde se pretende llegar</t>
        </r>
      </text>
    </comment>
    <comment ref="F19" authorId="0">
      <text>
        <r>
          <rPr>
            <b/>
            <sz val="9"/>
            <color indexed="81"/>
            <rFont val="Tahoma"/>
            <family val="2"/>
          </rPr>
          <t xml:space="preserve">ESTE PUEDE SER: 
PORCENTAJE, TIEMPO, LONGITUD, </t>
        </r>
      </text>
    </comment>
    <comment ref="G19" authorId="0">
      <text>
        <r>
          <rPr>
            <b/>
            <sz val="9"/>
            <color indexed="81"/>
            <rFont val="Tahoma"/>
            <family val="2"/>
          </rPr>
          <t xml:space="preserve">registre la fórmula </t>
        </r>
      </text>
    </comment>
  </commentList>
</comments>
</file>

<file path=xl/comments8.xml><?xml version="1.0" encoding="utf-8"?>
<comments xmlns="http://schemas.openxmlformats.org/spreadsheetml/2006/main">
  <authors>
    <author>CAROL VIVIANA</author>
  </authors>
  <commentList>
    <comment ref="B18" authorId="0">
      <text>
        <r>
          <rPr>
            <b/>
            <sz val="9"/>
            <color indexed="81"/>
            <rFont val="Tahoma"/>
            <family val="2"/>
          </rPr>
          <t>CAROL VIVIANA:</t>
        </r>
        <r>
          <rPr>
            <sz val="9"/>
            <color indexed="81"/>
            <rFont val="Tahoma"/>
            <family val="2"/>
          </rPr>
          <t xml:space="preserve">
REGISTRE EL NOMBRE DE ACUERDO AL REGISTRO EN EL BANCO DE PROYECTOS</t>
        </r>
      </text>
    </comment>
    <comment ref="C18" authorId="0">
      <text>
        <r>
          <rPr>
            <b/>
            <sz val="9"/>
            <color indexed="81"/>
            <rFont val="Tahoma"/>
            <family val="2"/>
          </rPr>
          <t>Esta casilla es diligenciada por Planeación.</t>
        </r>
      </text>
    </comment>
    <comment ref="D19" authorId="0">
      <text>
        <r>
          <rPr>
            <b/>
            <sz val="9"/>
            <color indexed="81"/>
            <rFont val="Tahoma"/>
            <family val="2"/>
          </rPr>
          <t>Registrar que se pretende lograr</t>
        </r>
      </text>
    </comment>
    <comment ref="E19" authorId="0">
      <text>
        <r>
          <rPr>
            <b/>
            <sz val="9"/>
            <color indexed="81"/>
            <rFont val="Tahoma"/>
            <family val="2"/>
          </rPr>
          <t>Defina en números hasta donde se pretende llegar</t>
        </r>
      </text>
    </comment>
    <comment ref="F19" authorId="0">
      <text>
        <r>
          <rPr>
            <b/>
            <sz val="9"/>
            <color indexed="81"/>
            <rFont val="Tahoma"/>
            <family val="2"/>
          </rPr>
          <t xml:space="preserve">ESTE PUEDE SER: 
PORCENTAJE, TIEMPO, LONGITUD, </t>
        </r>
      </text>
    </comment>
    <comment ref="G19" authorId="0">
      <text>
        <r>
          <rPr>
            <b/>
            <sz val="9"/>
            <color indexed="81"/>
            <rFont val="Tahoma"/>
            <family val="2"/>
          </rPr>
          <t xml:space="preserve">registre la fórmula </t>
        </r>
      </text>
    </comment>
  </commentList>
</comments>
</file>

<file path=xl/comments9.xml><?xml version="1.0" encoding="utf-8"?>
<comments xmlns="http://schemas.openxmlformats.org/spreadsheetml/2006/main">
  <authors>
    <author>CAROL VIVIANA</author>
  </authors>
  <commentList>
    <comment ref="B18" authorId="0">
      <text>
        <r>
          <rPr>
            <b/>
            <sz val="9"/>
            <color indexed="81"/>
            <rFont val="Tahoma"/>
            <family val="2"/>
          </rPr>
          <t>CAROL VIVIANA:</t>
        </r>
        <r>
          <rPr>
            <sz val="9"/>
            <color indexed="81"/>
            <rFont val="Tahoma"/>
            <family val="2"/>
          </rPr>
          <t xml:space="preserve">
REGISTRE EL NOMBRE DE ACUERDO AL REGISTRO EN EL BANCO DE PROYECTOS</t>
        </r>
      </text>
    </comment>
    <comment ref="C18" authorId="0">
      <text>
        <r>
          <rPr>
            <b/>
            <sz val="9"/>
            <color indexed="81"/>
            <rFont val="Tahoma"/>
            <family val="2"/>
          </rPr>
          <t>Esta casilla es diligenciada por Planeación.</t>
        </r>
      </text>
    </comment>
    <comment ref="D19" authorId="0">
      <text>
        <r>
          <rPr>
            <b/>
            <sz val="9"/>
            <color indexed="81"/>
            <rFont val="Tahoma"/>
            <family val="2"/>
          </rPr>
          <t>Registrar que se pretende lograr</t>
        </r>
      </text>
    </comment>
    <comment ref="E19" authorId="0">
      <text>
        <r>
          <rPr>
            <b/>
            <sz val="9"/>
            <color indexed="81"/>
            <rFont val="Tahoma"/>
            <family val="2"/>
          </rPr>
          <t>Defina en números hasta donde se pretende llegar</t>
        </r>
      </text>
    </comment>
    <comment ref="F19" authorId="0">
      <text>
        <r>
          <rPr>
            <b/>
            <sz val="9"/>
            <color indexed="81"/>
            <rFont val="Tahoma"/>
            <family val="2"/>
          </rPr>
          <t xml:space="preserve">ESTE PUEDE SER: 
PORCENTAJE, TIEMPO, LONGITUD, </t>
        </r>
      </text>
    </comment>
    <comment ref="G19" authorId="0">
      <text>
        <r>
          <rPr>
            <b/>
            <sz val="9"/>
            <color indexed="81"/>
            <rFont val="Tahoma"/>
            <family val="2"/>
          </rPr>
          <t xml:space="preserve">registre la fórmula </t>
        </r>
      </text>
    </comment>
  </commentList>
</comments>
</file>

<file path=xl/sharedStrings.xml><?xml version="1.0" encoding="utf-8"?>
<sst xmlns="http://schemas.openxmlformats.org/spreadsheetml/2006/main" count="1237" uniqueCount="192">
  <si>
    <t>Versión 1</t>
  </si>
  <si>
    <t>Página 1 de 1</t>
  </si>
  <si>
    <t>FEBRERO</t>
  </si>
  <si>
    <t>ABRIL</t>
  </si>
  <si>
    <t>JUNIO</t>
  </si>
  <si>
    <t>AGOSTO</t>
  </si>
  <si>
    <t>OCTUBRE</t>
  </si>
  <si>
    <t>DICIEMBRE</t>
  </si>
  <si>
    <t>GRÁFICO</t>
  </si>
  <si>
    <t>PLAN DE ACCIÓN (AÑO)</t>
  </si>
  <si>
    <t>UNIDAD EJECUTORA</t>
  </si>
  <si>
    <t>DIMENSIÓN</t>
  </si>
  <si>
    <t>OBJETIVO ESTRATÉGICO</t>
  </si>
  <si>
    <t>SECTOR</t>
  </si>
  <si>
    <t>OBJETIVO SECTORIAL</t>
  </si>
  <si>
    <t>PROGRAMA</t>
  </si>
  <si>
    <t>SUBPROGRAMA</t>
  </si>
  <si>
    <t>PRODUCTOS ESPERADOS</t>
  </si>
  <si>
    <t>DATOS GENERALES</t>
  </si>
  <si>
    <t>NOMBRE PROYECTO Y No. DE REGISTRO DEL BANCO DE PROYECTOS</t>
  </si>
  <si>
    <t>LINEA BASE</t>
  </si>
  <si>
    <t>METAS</t>
  </si>
  <si>
    <t>DESCRIPCIÓN</t>
  </si>
  <si>
    <t>VALOR</t>
  </si>
  <si>
    <t>UNIDAD DE MEDIDA</t>
  </si>
  <si>
    <t>DESCRIPCIÓN DE ACTIVIDADES</t>
  </si>
  <si>
    <t>CRONOGRAMA DE ACTIVIDADES</t>
  </si>
  <si>
    <t>TIEMPO TOTAL PROGRAMADO
(MESES)</t>
  </si>
  <si>
    <t>E</t>
  </si>
  <si>
    <t>F</t>
  </si>
  <si>
    <t>M</t>
  </si>
  <si>
    <t>A</t>
  </si>
  <si>
    <t>J</t>
  </si>
  <si>
    <t>S</t>
  </si>
  <si>
    <t>O</t>
  </si>
  <si>
    <t>N</t>
  </si>
  <si>
    <t>D</t>
  </si>
  <si>
    <t>MEDICIÓN DEL INDICADOR</t>
  </si>
  <si>
    <t>CUMPLIMIENTO AÑO VIGENTE</t>
  </si>
  <si>
    <t>PONDERADO</t>
  </si>
  <si>
    <t>INDICADOR DEL PROYECTO</t>
  </si>
  <si>
    <t>No. CONTRATO CONVENIO U ORDEN</t>
  </si>
  <si>
    <t>VALOR APROPIADO (CRP)</t>
  </si>
  <si>
    <t>CUMPLIMIENTO PRESUPUESTAL</t>
  </si>
  <si>
    <t>PRESUPUESTO EJECUTADO</t>
  </si>
  <si>
    <t>RESULTADOS ESPERADOS</t>
  </si>
  <si>
    <t>DIRECCIONAMIENTO Y PLANEACIÓN ESTRATÉGICA</t>
  </si>
  <si>
    <t>F - DPE - 190 - 03</t>
  </si>
  <si>
    <t>PLAN DE ACCIÓN</t>
  </si>
  <si>
    <t>1 BIMESTRE</t>
  </si>
  <si>
    <t>4 BIMESTRE</t>
  </si>
  <si>
    <t>6 BIMESTRE</t>
  </si>
  <si>
    <t>ANÁLISIS DE DATOS</t>
  </si>
  <si>
    <t>ACCIONES DE MEJORA</t>
  </si>
  <si>
    <t>2 BIMESTRE</t>
  </si>
  <si>
    <t>3 BIMESTRE</t>
  </si>
  <si>
    <t xml:space="preserve">5 BIMESTRE </t>
  </si>
  <si>
    <t>MEDICIÓN DE EFICACIA PRESUPUESTAL</t>
  </si>
  <si>
    <t>MEDICIÓN DE EFICACIA DEL PROYECTO</t>
  </si>
  <si>
    <t>VARIABLES</t>
  </si>
  <si>
    <t>META RESULTADO ESPERADO</t>
  </si>
  <si>
    <t>Creciente / Decreciente</t>
  </si>
  <si>
    <t>1 Si es creciente</t>
  </si>
  <si>
    <t>2 Si es decreciente</t>
  </si>
  <si>
    <t>FUENTE ESTRATEGICA DE DESARROLLO</t>
  </si>
  <si>
    <t>POLITICA SECTORIAL</t>
  </si>
  <si>
    <t>OBJETIVO</t>
  </si>
  <si>
    <t>META(S) ESPERADA(S)</t>
  </si>
  <si>
    <t>META ESPERADA DURANTE LA VIGENCIA:</t>
  </si>
  <si>
    <t>Versión: 2</t>
  </si>
  <si>
    <t>ALCALDIA DE POPAYÁN</t>
  </si>
  <si>
    <t xml:space="preserve">INDICADOR </t>
  </si>
  <si>
    <t xml:space="preserve">SECRETARIA DE DEPORTE Y CULTURA </t>
  </si>
  <si>
    <t>GCD - 170</t>
  </si>
  <si>
    <t>SECRETARIA DE DEPORTE Y CULTURA</t>
  </si>
  <si>
    <t>1.1.1 PLAN MUNICIPAL DE CULTURA</t>
  </si>
  <si>
    <t>1.1.1.1     POPAYÁN CULTURAL</t>
  </si>
  <si>
    <t>1. FUENTES DE DESARROLLO HUMANO E INCLUSIÓN SOCIAL</t>
  </si>
  <si>
    <t>1.1 SECTOR CULTURA</t>
  </si>
  <si>
    <t xml:space="preserve">Promoveremos la cultura como valor estructurante del desarrollo social, mediante la implementación del plan municipal de cultura, el fortalecimiento y apoyo permanente al Consejo Municipal de cultura y la articulación al Sistema Nacional de Cultura. </t>
  </si>
  <si>
    <t>Reconocer en la historia y el patrimonio cultural diverso del municipio de Popayán la principal herramienta que nos proyecte hacia el futuro, vista desde un contexto de Ciudad Región, en la que habitan ciudadanos provenientes de todo el Cauca y del País con distintas visiones, formaciones, culturas y costumbres, lo cual nos compromete a construir, conservar, divulgar y exaltar nuestros diversos patrimonios y estimular la creación y la investigación cultural del Municipio.</t>
  </si>
  <si>
    <t>Formulación e implementación de la Fase III del Plan Municipal de Cultura./ Un plan de difusión, promoción y cofinanciación del calendario anual de eventos culturales del Municipio./ Un plan de promoción de lectura, escritura  y el acceso a la información y el conocimiento.</t>
  </si>
  <si>
    <t>1.2 SECTOR DEPORTE, RECREACIÓN Y APROVECHAMIENTO DEL TIEMPO LIBRE</t>
  </si>
  <si>
    <t>1.2.1   PLAN DEPORTIVO MUNICIPAL</t>
  </si>
  <si>
    <t xml:space="preserve">Promover el deporte como elemento básico para la formación integral y la convivencia, escuelas de formación deportiva, los juegos escolares, inter barrios, comunales y veredales en todas las categorías,  articulando los esfuerzos de instituciones públicas y privadas. </t>
  </si>
  <si>
    <t xml:space="preserve">Promoveremos el deporte para todos y todas, la educación física, el aprovechamiento del tiempo libre, la recreación y su promoción y difusión. Haremos del deporte prioridad para el mejoramiento integral de la calidad de vida y la consolidación de un capital humano saludable para el municipio de Popayán. </t>
  </si>
  <si>
    <t>UNIDADES</t>
  </si>
  <si>
    <t xml:space="preserve">1.2.1.3 CREACION, CAPACITACION Y FORTALECIMIENTO DE ESCUELAS DE FORMACION DEPORTIVA. </t>
  </si>
  <si>
    <t>X</t>
  </si>
  <si>
    <t>Mejorar progresivamente los niveles de desarrollo humano y social de Popayán, posibilitando con ello la optimización integral de la calidad de vida de las comunidades, la generación de equidad, la inclusión social y un progresivo cubrimiento de las necesidades básicas.</t>
  </si>
  <si>
    <t>Un plan de difusión, promoción y cofinanciación del calendario anual de eventos culturales del Municipio.</t>
  </si>
  <si>
    <t>ACTIVIDADES EJECUTADOS</t>
  </si>
  <si>
    <t>ACTIVIDADES  PLANEADOS A EJECUTAR</t>
  </si>
  <si>
    <t>1.1.1.4     ESTÍMULOS A LA CREACIÓN Y LA INVESTIGACIÓN CULTURAL.</t>
  </si>
  <si>
    <t xml:space="preserve">Formular e implementar un plan de acción para el fortalecimiento y la promoción de la innovación, la creación, la investigación y la producción artística cultural. </t>
  </si>
  <si>
    <t xml:space="preserve">1.2.1.2 FOMENTO DE LA RECREACIÓN,  EDUCACIÓN FÍSICA Y EL DEPORTE </t>
  </si>
  <si>
    <t>Apoyar 4 eventos específicos del sector educativo, social y comunitario del municipio</t>
  </si>
  <si>
    <t>1.1.1.2 CONSTRUCCIÓN, MEJORAMIENTO Y ADECUACIÓN DE  INFRAESTRUCTURAS PARA LA CONVIVENCIA E INTERCAMBIO CULTURAL.</t>
  </si>
  <si>
    <t xml:space="preserve">1.1.1.5 CASA DE LA CULTURA Y BIBLIOTECA MUNICIPAL. </t>
  </si>
  <si>
    <t>Número de eventos ejecutados</t>
  </si>
  <si>
    <t>Número de eventos programados X100</t>
  </si>
  <si>
    <t xml:space="preserve">Brindar apoyo en la creación, capacitación y fortalecimiento de 8 escuelas de formación deportiva. </t>
  </si>
  <si>
    <t>Fase I y II del Plan Mpal de Cultura</t>
  </si>
  <si>
    <t>5 Eventos culturales</t>
  </si>
  <si>
    <t>Un plan integral de construcción y/o mejoramiento de  la infraestructura para  dos  Centros Culturales del Municipio</t>
  </si>
  <si>
    <t>Realizar mejoramiento,y/o construccion y/o adecuacion de escenarios culturales del Mpio</t>
  </si>
  <si>
    <t xml:space="preserve">3 Escenarios mejorados,y/o construidos y/o adecuados </t>
  </si>
  <si>
    <t>Numero de obras realizadas</t>
  </si>
  <si>
    <t>Numero de obras planeadas</t>
  </si>
  <si>
    <t xml:space="preserve">Eventos de estimulos a la creacion </t>
  </si>
  <si>
    <t xml:space="preserve">Número de eventos realizados </t>
  </si>
  <si>
    <t>Realizar gestion interinstitucional en pro de viabilizar  la Casa de la Cultura y la Biblioteca Municipal.</t>
  </si>
  <si>
    <t>Número de actividades realizados</t>
  </si>
  <si>
    <t>Número de actvidades programados</t>
  </si>
  <si>
    <t>Brindar apoyo a la creación y fortalecimiento de 2 escuelas de formación cultural.</t>
  </si>
  <si>
    <t>1.1.1.6 CREACION Y FORTALECIMIENTO DE LAS ESCUELAS DE FORMACION CULTURAL.</t>
  </si>
  <si>
    <t>Creacion y/o fortalecimiento de escuelas de formacion cultural</t>
  </si>
  <si>
    <t xml:space="preserve">Número de escuelas creadas y/o fortalecidas </t>
  </si>
  <si>
    <t xml:space="preserve">/Numero de escuelas programadas </t>
  </si>
  <si>
    <t xml:space="preserve">1.2.1.1 PLAN DEPORTIVO MUNICIPAL </t>
  </si>
  <si>
    <t>Formulación , divulgación e implementación de un Plan Deportivo Municipal.</t>
  </si>
  <si>
    <t xml:space="preserve"> Implementacion del Plan Deportivo Mpal</t>
  </si>
  <si>
    <t>Implementacion del Plan Deportivo Mpal</t>
  </si>
  <si>
    <t>Numero de eventos realizados</t>
  </si>
  <si>
    <t>Numero de eventos programados</t>
  </si>
  <si>
    <t>Apoyar 4 eventos específicos del sector educativo, social y comunitario del municipi</t>
  </si>
  <si>
    <t>Numero de escules fortalecidas y/o mejoradas</t>
  </si>
  <si>
    <t xml:space="preserve">Numero de escuelaspor  fortalecidas y/o mejoradas </t>
  </si>
  <si>
    <t>2 eventos de estimulos culturales</t>
  </si>
  <si>
    <t>plan decenal deportivo municipal</t>
  </si>
  <si>
    <t xml:space="preserve">REALIZAR APOYA Y PROMOVER EVENTOS ARTÍSTICOS Y CULTURALES EN EL MUNICIPIO DE POPAYÁN  </t>
  </si>
  <si>
    <t>EVENTOS PROGRAMADOS/ EVENTOS REALIZADOS</t>
  </si>
  <si>
    <t>Implementación de la Fase III del Plan Municipal de Cultura.</t>
  </si>
  <si>
    <t>Realizar plan integral de construcción y/o mejoramiento de  la infraestructura para  dos  Centros Culturales del Municipio</t>
  </si>
  <si>
    <t>PLAN PROGRAMADOS A CONSTRUIR, MEJORARA Y ADECUAR/ PLAN REALIZADO</t>
  </si>
  <si>
    <t>Procesiones Semana Santa</t>
  </si>
  <si>
    <t>Festival Música Religiosa</t>
  </si>
  <si>
    <t>Procesiones Chiquitas</t>
  </si>
  <si>
    <t>Convocatoria Teatro Bolivar y Rincon Payanes</t>
  </si>
  <si>
    <t>PLAN MUNICIPAL DE CULTURA EN PROCESO DE IMPLEMENTACIÓN</t>
  </si>
  <si>
    <t>PLAN PROGRAMADO/ PLAN IMPLEMENTADO</t>
  </si>
  <si>
    <t>PLAN PROGRAMADO</t>
  </si>
  <si>
    <t>PLAN IMPLEMENTADO</t>
  </si>
  <si>
    <t>ESCUELAS CULTURALES POR CREAR/ESCUELAS CULTURALES CREADAS</t>
  </si>
  <si>
    <t>EVENTOS PLANEADOS/ EVENTOS REALIZADOS</t>
  </si>
  <si>
    <t>Número de eventos planeados</t>
  </si>
  <si>
    <t>GESTIONES PLANEADAS / GESTIONES REALIZADAS</t>
  </si>
  <si>
    <t xml:space="preserve">ESCUELAS DEPORTIVAS PROGRAMADAS/ ESCUELAS DE FORMACION DEPORTIVA FORTALECIDAS </t>
  </si>
  <si>
    <t>IMPLEMENTACION PROGRAMADA/ IMPLEMENTACION EJECUTADA</t>
  </si>
  <si>
    <t>porcentaje</t>
  </si>
  <si>
    <t>Fortalecer y mejorar las 8 escuelas de formación deportivas</t>
  </si>
  <si>
    <t xml:space="preserve">ADMINISTRAR LOS RECURSOS PARA EL APOYO Y FORTALECIMIENTO DE LOS PROGRAMAS DE ARTE Y CULTURA PROMOVIDOS POR LA SECRETARIA DEL DEPORTE Y  LA CULTURA DEL MUNICIPIO DE POPAYÁN 
</t>
  </si>
  <si>
    <t xml:space="preserve">ADMINISTRACIÓN DE LOS RECURSOS PARA EL APOYO A LA CONSTRUCCIÓN Y/O MEJORAMIENTOS Y/O ADECUACIÓN DE ESCENARIOS O CENTROS CULTURALES EN EL MUNICIPIO DE POPAYÁN   
</t>
  </si>
  <si>
    <t xml:space="preserve">ADMINISTRACIÓN DE LOS RECURSOS PARA LA ACTUALIZACIÓN, DIVULGACIÓN E IMPLEMENTACIÓN DEL PLAN DEPORTIVO MUNICIPAL DEL MUNICIPIO DE POPAYÁN    
0115-0002-2014
</t>
  </si>
  <si>
    <t>ADMINISTRACIOS DE LOS RECURSOS PARA EL DESARROLLO PROMOCION Y DIVULGACION DE PROGRAMAS Y EENTOS CULTURALES DEL MUNICIPIO DE POPAYAN 
115-0001-2015</t>
  </si>
  <si>
    <t>ADMINISTRACIÓN DE LOS RECURSOS PARA EL DESARROLLO Y PROMOCION DE PROGRAMAS Y EVENTOS DEPORTIVOS  DEL MUNICIPIO DE POPAYÁN    
1115.0002-2015</t>
  </si>
  <si>
    <t>FORTALECER 8 ESCUELAS DE FORMACION DEPORTIVAS EN EL MUNICIPIO DE POPAYAN</t>
  </si>
  <si>
    <t>1.2.1.4 APOYO A CLUBES, LIGAS Y TALENTOS DEPORTIVOS.</t>
  </si>
  <si>
    <t>Apoyar a 10 clubes, ligas y talentos</t>
  </si>
  <si>
    <t>Fortalecer y mejorar las 3 clubes, ligas y talentos</t>
  </si>
  <si>
    <t xml:space="preserve">clubes, ligas y talentos programados / clubes, ligas y talentos fortalecidos  </t>
  </si>
  <si>
    <t xml:space="preserve">1.2.1.5 CONSTRUCCIÓN, MEJORAMIENTO Y/O ADECUACIÓN DE  INFRAESTRUCTURAS DEPORTIVAS Y PARA LA RECREACIÓN INTEGRAL.
</t>
  </si>
  <si>
    <t xml:space="preserve">• Un plan de acción para construir, mantener y/o adecuar 5 escenarios deportivos  
• Apoyo y gestión para la construcción de un complejo Cartódromo-rumbódromo
</t>
  </si>
  <si>
    <t xml:space="preserve">construir, mantener y/o adecuar 3 escenarios deportivos  </t>
  </si>
  <si>
    <t xml:space="preserve">ESCENARIOS DEPORTIVOS MEJORADOS O ADECUADOS PROGRAMADOS/ ESCENARIOS DEPORTIVOS MEJORADOS O ADECUADOS FORTALECIDOS </t>
  </si>
  <si>
    <t>ADMINISTRACION DE LOS RECURSOS PARA LOS ESTUDIOS Y DISEÑOS Y/O CONSTRUCCION , MEJORAMIENTO O ADECUACION DE ESCENARIOS DEPORTIVOS DEL MUNICIPIO DE POPAYAN 
115-0005-2015</t>
  </si>
  <si>
    <t>clubes, ligas y talentos programados</t>
  </si>
  <si>
    <t xml:space="preserve"> clubes, ligas y talentos fortalecidos  </t>
  </si>
  <si>
    <t xml:space="preserve">ESCENARIOS DEPORTIVOS MEJORADOS O ADECUADOS PROGRAMADOS </t>
  </si>
  <si>
    <t xml:space="preserve">ESCENARIOS DEPORTIVOS MEJORADOS O ADECUADOS FORTALECIDOS </t>
  </si>
  <si>
    <t>ADMINISTRACIOS DE LOS RECURSOS PARA EL DESARROLLO PROMOCION Y DIVULGACION DE PROGRAMAS Y EVENTOS CULTURALES DEL MUNICIPIO DE POPAYAN 
115-0001-2015</t>
  </si>
  <si>
    <t>ADMINISTRACIOS DE LOS RECURSOS PARA EL DESARROLLO PROMOCION Y DIVULGACION DE PROGRAMAS Y EVENTOS CULTURALES DEL MUNICIPIO DE POPAYAN 
115-0002-2016</t>
  </si>
  <si>
    <t>REALIZAR LA PLANEACIÓN, ORGANIZACIÓN Y DESARROLLO DELA FIESTA DE REYES</t>
  </si>
  <si>
    <t>FIESTAS PLANEADAS / FIESTAS REALIZADAS</t>
  </si>
  <si>
    <t xml:space="preserve">COV2016001
</t>
  </si>
  <si>
    <t>GCD - 220</t>
  </si>
  <si>
    <t>FIESTA DE REYES : BEN ada año desde el 2012 hasta el 2015 el cual incluía : desfile de comparsas  beneficiando a 43 grupos un promedio de 870 personas beneficiadas con esta actividad 
encuentro de chirimías beneficiando a 20 grupos un promedio de 255  personas beneficiadas con esta actividad 
AUNAR ESFUERZOS ADMINISTRATIVOS Y FINANCIEROS PARA REALIZAR LA FIESTA DE REYES 2016 Y LA CELEBRACIÓN DEL CUMPLEAÑOS 479 DEL MUNICIPIO DE POPAYÁN.</t>
  </si>
  <si>
    <t xml:space="preserve">REALIZAR LA FIESTA DE REYES 2016 DEL MUNICIPIO DE POPAYAN </t>
  </si>
  <si>
    <t>Congreso Gastonómico</t>
  </si>
  <si>
    <t>Cultura Cidudana</t>
  </si>
  <si>
    <t>x</t>
  </si>
  <si>
    <t>Dconservación y defensa del patrimonio cultural Payanes</t>
  </si>
  <si>
    <t>Realizar  eventos de estimulos dirigidos a grupos artisticos y culturales del municipio de Popayán</t>
  </si>
  <si>
    <t>Eventos de estimulos dirigidos a grupos artisticos y culturales del municipio de Popayán</t>
  </si>
  <si>
    <t>CREAR Y FORTALECER 5ESCUELAS CULTURALES</t>
  </si>
  <si>
    <t>Habitos y estilos de vida saludable</t>
  </si>
  <si>
    <t>Torneo deportivo municipal</t>
  </si>
  <si>
    <t>Superate Intercolegiados</t>
  </si>
  <si>
    <t>Fetival de escuelas de formación deportiva</t>
  </si>
  <si>
    <t xml:space="preserve">construir, mantener y/o adecuar 1 escenarios deportivos  </t>
  </si>
  <si>
    <t xml:space="preserve">SECRETARIA DEL DEPORTE Y LA CULTURA </t>
  </si>
  <si>
    <t>5 eventos programados</t>
  </si>
</sst>
</file>

<file path=xl/styles.xml><?xml version="1.0" encoding="utf-8"?>
<styleSheet xmlns="http://schemas.openxmlformats.org/spreadsheetml/2006/main">
  <numFmts count="5">
    <numFmt numFmtId="43" formatCode="_(* #,##0.00_);_(* \(#,##0.00\);_(* &quot;-&quot;??_);_(@_)"/>
    <numFmt numFmtId="164" formatCode="_ &quot;$&quot;\ * #,##0.00_ ;_ &quot;$&quot;\ * \-#,##0.00_ ;_ &quot;$&quot;\ * &quot;-&quot;??_ ;_ @_ "/>
    <numFmt numFmtId="165" formatCode="dd\-mm\-yy"/>
    <numFmt numFmtId="166" formatCode="0.0%"/>
    <numFmt numFmtId="167" formatCode="_(* #,##0_);_(* \(#,##0\);_(* &quot;-&quot;??_);_(@_)"/>
  </numFmts>
  <fonts count="26">
    <font>
      <sz val="10"/>
      <name val="Arial"/>
    </font>
    <font>
      <sz val="11"/>
      <color indexed="8"/>
      <name val="Calibri"/>
      <family val="2"/>
    </font>
    <font>
      <sz val="10"/>
      <name val="Arial"/>
      <family val="2"/>
    </font>
    <font>
      <sz val="10"/>
      <name val="Arial"/>
      <family val="2"/>
    </font>
    <font>
      <b/>
      <sz val="12"/>
      <name val="Arial"/>
      <family val="2"/>
    </font>
    <font>
      <b/>
      <sz val="10"/>
      <name val="Arial"/>
      <family val="2"/>
    </font>
    <font>
      <sz val="8"/>
      <name val="Arial"/>
      <family val="2"/>
    </font>
    <font>
      <b/>
      <sz val="10"/>
      <color indexed="9"/>
      <name val="Arial"/>
      <family val="2"/>
    </font>
    <font>
      <sz val="11"/>
      <color indexed="8"/>
      <name val="Calibri"/>
      <family val="2"/>
    </font>
    <font>
      <b/>
      <sz val="10"/>
      <color indexed="56"/>
      <name val="Arial"/>
      <family val="2"/>
    </font>
    <font>
      <b/>
      <sz val="9"/>
      <color indexed="81"/>
      <name val="Tahoma"/>
      <family val="2"/>
    </font>
    <font>
      <sz val="9"/>
      <color indexed="81"/>
      <name val="Tahoma"/>
      <family val="2"/>
    </font>
    <font>
      <b/>
      <sz val="10"/>
      <color indexed="8"/>
      <name val="Arial"/>
      <family val="2"/>
    </font>
    <font>
      <b/>
      <sz val="10"/>
      <color indexed="12"/>
      <name val="Arial"/>
      <family val="2"/>
    </font>
    <font>
      <b/>
      <sz val="12"/>
      <color indexed="9"/>
      <name val="Arial"/>
      <family val="2"/>
    </font>
    <font>
      <b/>
      <sz val="10"/>
      <color indexed="18"/>
      <name val="Arial"/>
      <family val="2"/>
    </font>
    <font>
      <sz val="10"/>
      <color indexed="10"/>
      <name val="Arial"/>
      <family val="2"/>
    </font>
    <font>
      <u/>
      <sz val="10"/>
      <color indexed="12"/>
      <name val="Arial"/>
      <family val="2"/>
    </font>
    <font>
      <b/>
      <sz val="10"/>
      <color indexed="18"/>
      <name val="Arial"/>
      <family val="2"/>
    </font>
    <font>
      <b/>
      <sz val="10"/>
      <color indexed="9"/>
      <name val="Arial"/>
      <family val="2"/>
    </font>
    <font>
      <b/>
      <sz val="10"/>
      <color indexed="10"/>
      <name val="Arial"/>
      <family val="2"/>
    </font>
    <font>
      <b/>
      <sz val="12"/>
      <color indexed="8"/>
      <name val="Arial"/>
      <family val="2"/>
    </font>
    <font>
      <sz val="8"/>
      <name val="Arial"/>
      <family val="2"/>
    </font>
    <font>
      <sz val="12"/>
      <name val="Arial"/>
      <family val="2"/>
    </font>
    <font>
      <u/>
      <sz val="10"/>
      <name val="Arial"/>
      <family val="2"/>
    </font>
    <font>
      <sz val="10"/>
      <name val="Arial"/>
      <family val="2"/>
    </font>
  </fonts>
  <fills count="8">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62"/>
        <bgColor indexed="64"/>
      </patternFill>
    </fill>
    <fill>
      <patternFill patternType="solid">
        <fgColor indexed="15"/>
        <bgColor indexed="64"/>
      </patternFill>
    </fill>
    <fill>
      <patternFill patternType="solid">
        <fgColor indexed="13"/>
        <bgColor indexed="64"/>
      </patternFill>
    </fill>
    <fill>
      <patternFill patternType="solid">
        <fgColor indexed="43"/>
        <bgColor indexed="64"/>
      </patternFill>
    </fill>
  </fills>
  <borders count="48">
    <border>
      <left/>
      <right/>
      <top/>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s>
  <cellStyleXfs count="10">
    <xf numFmtId="0" fontId="0" fillId="0" borderId="0"/>
    <xf numFmtId="0" fontId="17" fillId="0" borderId="0" applyNumberFormat="0" applyFill="0" applyBorder="0" applyAlignment="0" applyProtection="0">
      <alignment vertical="top"/>
      <protection locked="0"/>
    </xf>
    <xf numFmtId="164" fontId="2" fillId="0" borderId="0" applyFont="0" applyFill="0" applyBorder="0" applyAlignment="0" applyProtection="0"/>
    <xf numFmtId="0" fontId="2" fillId="0" borderId="0"/>
    <xf numFmtId="0" fontId="3" fillId="0" borderId="0"/>
    <xf numFmtId="9" fontId="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43" fontId="25" fillId="0" borderId="0" applyFont="0" applyFill="0" applyBorder="0" applyAlignment="0" applyProtection="0"/>
  </cellStyleXfs>
  <cellXfs count="362">
    <xf numFmtId="0" fontId="0" fillId="0" borderId="0" xfId="0"/>
    <xf numFmtId="0" fontId="3" fillId="2" borderId="0" xfId="0" applyFont="1" applyFill="1" applyBorder="1" applyAlignment="1">
      <alignment vertical="center"/>
    </xf>
    <xf numFmtId="0" fontId="3" fillId="2" borderId="0" xfId="0" applyFont="1" applyFill="1" applyAlignment="1">
      <alignment vertical="center"/>
    </xf>
    <xf numFmtId="0" fontId="4" fillId="2" borderId="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7" fillId="2" borderId="0" xfId="0" applyFont="1" applyFill="1" applyBorder="1" applyAlignment="1">
      <alignment horizontal="center" vertical="center"/>
    </xf>
    <xf numFmtId="10" fontId="7" fillId="2" borderId="0" xfId="5" applyNumberFormat="1" applyFont="1" applyFill="1" applyBorder="1" applyAlignment="1" applyProtection="1">
      <alignment horizontal="center" vertical="center"/>
      <protection locked="0"/>
    </xf>
    <xf numFmtId="166" fontId="3" fillId="2" borderId="0" xfId="0" applyNumberFormat="1" applyFont="1" applyFill="1" applyBorder="1" applyAlignment="1" applyProtection="1">
      <alignment vertical="center"/>
      <protection locked="0"/>
    </xf>
    <xf numFmtId="0" fontId="5" fillId="2" borderId="0" xfId="0" applyFont="1" applyFill="1" applyBorder="1" applyAlignment="1">
      <alignment vertical="center"/>
    </xf>
    <xf numFmtId="0" fontId="3" fillId="2" borderId="0" xfId="0" applyFont="1" applyFill="1" applyBorder="1" applyAlignment="1">
      <alignment horizontal="center" vertical="center"/>
    </xf>
    <xf numFmtId="0" fontId="3" fillId="2" borderId="0" xfId="0" applyFont="1" applyFill="1" applyBorder="1" applyAlignment="1">
      <alignment horizontal="left"/>
    </xf>
    <xf numFmtId="0" fontId="3" fillId="2" borderId="0" xfId="0" applyFont="1" applyFill="1" applyBorder="1" applyAlignment="1"/>
    <xf numFmtId="0" fontId="3" fillId="2" borderId="0" xfId="0" applyFont="1" applyFill="1" applyBorder="1" applyAlignment="1">
      <alignment vertical="center" wrapText="1"/>
    </xf>
    <xf numFmtId="1" fontId="6" fillId="0" borderId="2" xfId="0" applyNumberFormat="1" applyFont="1" applyFill="1" applyBorder="1" applyAlignment="1">
      <alignment horizontal="center" vertical="center"/>
    </xf>
    <xf numFmtId="1" fontId="6" fillId="0" borderId="3" xfId="0" applyNumberFormat="1" applyFont="1" applyFill="1" applyBorder="1" applyAlignment="1">
      <alignment horizontal="center" vertical="center"/>
    </xf>
    <xf numFmtId="0" fontId="5" fillId="2" borderId="4" xfId="0" applyFont="1" applyFill="1" applyBorder="1" applyAlignment="1">
      <alignment horizontal="center" vertical="center" wrapText="1"/>
    </xf>
    <xf numFmtId="9" fontId="6" fillId="0" borderId="5" xfId="5" applyFont="1" applyFill="1" applyBorder="1" applyAlignment="1">
      <alignment horizontal="center" vertical="center"/>
    </xf>
    <xf numFmtId="9" fontId="6" fillId="0" borderId="6" xfId="5" applyFont="1" applyFill="1" applyBorder="1" applyAlignment="1">
      <alignment horizontal="center" vertical="center"/>
    </xf>
    <xf numFmtId="0" fontId="18" fillId="2" borderId="0" xfId="0" applyFont="1" applyFill="1" applyBorder="1" applyAlignment="1">
      <alignment horizontal="center" vertical="center" wrapText="1"/>
    </xf>
    <xf numFmtId="0" fontId="13" fillId="2" borderId="0" xfId="0" applyFont="1" applyFill="1" applyBorder="1" applyAlignment="1">
      <alignment horizontal="left" vertical="center"/>
    </xf>
    <xf numFmtId="0" fontId="18" fillId="2" borderId="0" xfId="0" applyFont="1" applyFill="1" applyBorder="1" applyAlignment="1">
      <alignment horizontal="left" vertical="center"/>
    </xf>
    <xf numFmtId="0" fontId="5" fillId="2" borderId="0" xfId="0" applyFont="1" applyFill="1" applyAlignment="1">
      <alignment vertical="center"/>
    </xf>
    <xf numFmtId="0" fontId="18" fillId="2" borderId="0" xfId="0" applyFont="1" applyFill="1" applyAlignment="1">
      <alignment vertical="center"/>
    </xf>
    <xf numFmtId="0" fontId="18" fillId="2" borderId="0" xfId="0" applyFont="1" applyFill="1" applyBorder="1" applyAlignment="1">
      <alignment horizontal="center" vertical="center"/>
    </xf>
    <xf numFmtId="165" fontId="3" fillId="2" borderId="0" xfId="0" applyNumberFormat="1" applyFont="1" applyFill="1" applyBorder="1" applyAlignment="1">
      <alignment horizontal="center" vertical="center" wrapText="1"/>
    </xf>
    <xf numFmtId="0" fontId="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9" fillId="3" borderId="7" xfId="4" applyFont="1" applyFill="1" applyBorder="1" applyAlignment="1" applyProtection="1">
      <alignment horizontal="center" vertical="center" wrapText="1"/>
    </xf>
    <xf numFmtId="0" fontId="5" fillId="3" borderId="7" xfId="4" applyFont="1" applyFill="1" applyBorder="1" applyAlignment="1" applyProtection="1">
      <alignment horizontal="center" vertical="center" wrapText="1"/>
    </xf>
    <xf numFmtId="0" fontId="12" fillId="2" borderId="0" xfId="0" applyFont="1" applyFill="1" applyBorder="1" applyAlignment="1" applyProtection="1">
      <alignment horizontal="left" vertical="center"/>
    </xf>
    <xf numFmtId="0" fontId="5" fillId="2" borderId="0" xfId="0" applyFont="1" applyFill="1" applyBorder="1" applyAlignment="1" applyProtection="1">
      <alignment horizontal="left" vertical="center"/>
    </xf>
    <xf numFmtId="0" fontId="18" fillId="2" borderId="0" xfId="0" applyFont="1" applyFill="1" applyBorder="1" applyAlignment="1" applyProtection="1">
      <alignment horizontal="left" vertical="center"/>
    </xf>
    <xf numFmtId="0" fontId="18" fillId="2" borderId="0" xfId="0" applyFont="1" applyFill="1" applyAlignment="1" applyProtection="1">
      <alignment vertical="center"/>
    </xf>
    <xf numFmtId="0" fontId="5" fillId="2" borderId="8"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2" borderId="8" xfId="0" applyFont="1" applyFill="1" applyBorder="1" applyAlignment="1" applyProtection="1">
      <alignment horizontal="center" vertical="center" wrapText="1"/>
    </xf>
    <xf numFmtId="0" fontId="7" fillId="4" borderId="7" xfId="4" applyFont="1" applyFill="1" applyBorder="1" applyAlignment="1" applyProtection="1">
      <alignment horizontal="center" vertical="center" wrapText="1"/>
    </xf>
    <xf numFmtId="0" fontId="7" fillId="4" borderId="7" xfId="0" applyFont="1" applyFill="1" applyBorder="1" applyAlignment="1" applyProtection="1">
      <alignment horizontal="center" vertical="center" wrapText="1"/>
    </xf>
    <xf numFmtId="0" fontId="7" fillId="4" borderId="7" xfId="0" applyFont="1" applyFill="1" applyBorder="1" applyAlignment="1" applyProtection="1">
      <alignment horizontal="center" vertical="center"/>
    </xf>
    <xf numFmtId="9" fontId="0" fillId="0" borderId="7" xfId="5" applyFont="1" applyBorder="1" applyAlignment="1" applyProtection="1">
      <alignment horizontal="center" vertical="center" wrapText="1"/>
      <protection locked="0"/>
    </xf>
    <xf numFmtId="0" fontId="3" fillId="0" borderId="7" xfId="0" applyFont="1" applyBorder="1" applyAlignment="1" applyProtection="1">
      <alignment horizontal="justify" vertical="center" wrapText="1"/>
      <protection locked="0"/>
    </xf>
    <xf numFmtId="0" fontId="3" fillId="2" borderId="7" xfId="0" applyNumberFormat="1" applyFont="1" applyFill="1" applyBorder="1" applyAlignment="1" applyProtection="1">
      <alignment vertical="center"/>
      <protection locked="0"/>
    </xf>
    <xf numFmtId="1" fontId="6" fillId="0" borderId="5" xfId="0" applyNumberFormat="1" applyFont="1" applyFill="1" applyBorder="1" applyAlignment="1" applyProtection="1">
      <alignment horizontal="center" vertical="center"/>
      <protection locked="0"/>
    </xf>
    <xf numFmtId="1" fontId="6" fillId="0" borderId="6" xfId="0" applyNumberFormat="1" applyFont="1" applyFill="1" applyBorder="1" applyAlignment="1" applyProtection="1">
      <alignment horizontal="center" vertical="center"/>
      <protection locked="0"/>
    </xf>
    <xf numFmtId="0" fontId="3" fillId="2" borderId="0" xfId="0" applyFont="1" applyFill="1" applyAlignment="1" applyProtection="1">
      <alignment vertical="center"/>
      <protection locked="0"/>
    </xf>
    <xf numFmtId="0" fontId="3" fillId="2" borderId="0" xfId="0" applyFont="1" applyFill="1" applyBorder="1" applyAlignment="1" applyProtection="1">
      <alignment vertical="center"/>
      <protection locked="0"/>
    </xf>
    <xf numFmtId="0" fontId="3" fillId="2" borderId="0" xfId="0" applyFont="1" applyFill="1" applyBorder="1" applyAlignment="1">
      <alignment horizontal="justify" vertical="center" wrapText="1"/>
    </xf>
    <xf numFmtId="0" fontId="3" fillId="2" borderId="0" xfId="0" applyFont="1" applyFill="1" applyAlignment="1">
      <alignment horizontal="justify" vertical="center" wrapText="1"/>
    </xf>
    <xf numFmtId="0" fontId="3" fillId="2" borderId="0" xfId="0" applyFont="1" applyFill="1" applyBorder="1" applyAlignment="1">
      <alignment horizontal="justify" vertical="justify" wrapText="1"/>
    </xf>
    <xf numFmtId="166" fontId="4" fillId="2" borderId="0" xfId="0" applyNumberFormat="1" applyFont="1" applyFill="1" applyBorder="1" applyAlignment="1" applyProtection="1">
      <alignment horizontal="center" vertical="center"/>
    </xf>
    <xf numFmtId="0" fontId="18" fillId="2" borderId="7" xfId="0" applyFont="1" applyFill="1" applyBorder="1" applyAlignment="1" applyProtection="1">
      <alignment horizontal="center" vertical="center" wrapText="1"/>
      <protection locked="0"/>
    </xf>
    <xf numFmtId="0" fontId="5" fillId="2" borderId="4" xfId="0" applyFont="1" applyFill="1" applyBorder="1" applyAlignment="1">
      <alignment horizontal="center" vertical="center"/>
    </xf>
    <xf numFmtId="0" fontId="3" fillId="2" borderId="7" xfId="0" applyFont="1" applyFill="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1" fontId="0" fillId="0" borderId="7" xfId="5" applyNumberFormat="1"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3" fillId="0" borderId="7" xfId="0" applyFont="1" applyFill="1" applyBorder="1" applyAlignment="1" applyProtection="1">
      <alignment horizontal="center" vertical="center" wrapText="1"/>
      <protection locked="0"/>
    </xf>
    <xf numFmtId="9" fontId="5" fillId="5" borderId="10" xfId="5" applyNumberFormat="1" applyFont="1" applyFill="1" applyBorder="1" applyAlignment="1" applyProtection="1">
      <alignment horizontal="center" vertical="center"/>
    </xf>
    <xf numFmtId="9" fontId="5" fillId="0" borderId="10" xfId="5" applyNumberFormat="1" applyFont="1" applyFill="1" applyBorder="1" applyAlignment="1" applyProtection="1">
      <alignment horizontal="center" vertical="center"/>
    </xf>
    <xf numFmtId="3" fontId="6" fillId="0" borderId="11" xfId="2" applyNumberFormat="1" applyFont="1" applyFill="1" applyBorder="1" applyAlignment="1" applyProtection="1">
      <alignment horizontal="center" vertical="center"/>
      <protection locked="0"/>
    </xf>
    <xf numFmtId="3" fontId="6" fillId="0" borderId="12" xfId="2" applyNumberFormat="1" applyFont="1" applyFill="1" applyBorder="1" applyAlignment="1" applyProtection="1">
      <alignment horizontal="center" vertical="center"/>
      <protection locked="0"/>
    </xf>
    <xf numFmtId="3" fontId="6" fillId="0" borderId="13" xfId="2" applyNumberFormat="1" applyFont="1" applyFill="1" applyBorder="1" applyAlignment="1" applyProtection="1">
      <alignment horizontal="center" vertical="center"/>
      <protection locked="0"/>
    </xf>
    <xf numFmtId="0" fontId="2" fillId="0" borderId="9" xfId="0" applyFont="1" applyBorder="1" applyAlignment="1" applyProtection="1">
      <alignment horizontal="center" vertical="center" wrapText="1"/>
      <protection locked="0"/>
    </xf>
    <xf numFmtId="0" fontId="2" fillId="0" borderId="7" xfId="0" applyFont="1" applyBorder="1" applyAlignment="1" applyProtection="1">
      <alignment horizontal="justify" vertical="center" wrapText="1"/>
      <protection locked="0"/>
    </xf>
    <xf numFmtId="0" fontId="2" fillId="0" borderId="7" xfId="0" applyFont="1" applyBorder="1" applyAlignment="1" applyProtection="1">
      <alignment horizontal="center" vertical="center" wrapText="1"/>
      <protection locked="0"/>
    </xf>
    <xf numFmtId="0" fontId="16" fillId="2" borderId="7" xfId="0" applyFont="1" applyFill="1" applyBorder="1" applyAlignment="1" applyProtection="1">
      <alignment horizontal="center" vertical="center" wrapText="1"/>
      <protection locked="0"/>
    </xf>
    <xf numFmtId="3" fontId="16" fillId="2" borderId="7" xfId="0" applyNumberFormat="1"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5" fillId="2" borderId="14"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wrapText="1"/>
      <protection locked="0"/>
    </xf>
    <xf numFmtId="0" fontId="2" fillId="0" borderId="15" xfId="1" applyFont="1" applyFill="1" applyBorder="1" applyAlignment="1" applyProtection="1">
      <alignment horizontal="center" vertical="center" wrapText="1"/>
      <protection locked="0"/>
    </xf>
    <xf numFmtId="0" fontId="2" fillId="2" borderId="7" xfId="0" applyFont="1" applyFill="1" applyBorder="1" applyAlignment="1" applyProtection="1">
      <alignment horizontal="justify" vertical="top" wrapText="1"/>
      <protection locked="0"/>
    </xf>
    <xf numFmtId="0" fontId="2" fillId="0" borderId="7" xfId="0" applyFont="1" applyFill="1" applyBorder="1" applyAlignment="1" applyProtection="1">
      <alignment horizontal="justify" vertical="center" wrapText="1"/>
      <protection locked="0"/>
    </xf>
    <xf numFmtId="0" fontId="12" fillId="2" borderId="0" xfId="0" applyFont="1" applyFill="1" applyBorder="1" applyAlignment="1" applyProtection="1">
      <alignment horizontal="left" vertical="center" wrapText="1"/>
    </xf>
    <xf numFmtId="0" fontId="5" fillId="2" borderId="0" xfId="0" applyFont="1" applyFill="1" applyAlignment="1" applyProtection="1">
      <alignment vertical="center"/>
    </xf>
    <xf numFmtId="9" fontId="2" fillId="0" borderId="7" xfId="6" applyFont="1" applyBorder="1" applyAlignment="1" applyProtection="1">
      <alignment horizontal="center" vertical="center" wrapText="1"/>
      <protection locked="0"/>
    </xf>
    <xf numFmtId="0" fontId="5" fillId="2" borderId="16" xfId="0" applyFont="1" applyFill="1" applyBorder="1" applyAlignment="1" applyProtection="1">
      <alignment horizontal="center" vertical="center" wrapText="1"/>
    </xf>
    <xf numFmtId="0" fontId="5" fillId="0" borderId="7" xfId="0" applyFont="1" applyFill="1" applyBorder="1" applyAlignment="1" applyProtection="1">
      <protection locked="0"/>
    </xf>
    <xf numFmtId="0" fontId="5" fillId="0" borderId="12" xfId="4" applyFont="1" applyFill="1" applyBorder="1" applyAlignment="1" applyProtection="1">
      <alignment horizontal="center" vertical="center" wrapText="1"/>
      <protection locked="0"/>
    </xf>
    <xf numFmtId="0" fontId="5" fillId="0" borderId="7" xfId="4" applyFont="1" applyFill="1" applyBorder="1" applyAlignment="1" applyProtection="1">
      <alignment horizontal="center" vertical="center" wrapText="1"/>
      <protection locked="0"/>
    </xf>
    <xf numFmtId="0" fontId="5" fillId="0" borderId="15" xfId="4"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protection locked="0"/>
    </xf>
    <xf numFmtId="0" fontId="24" fillId="0" borderId="15" xfId="1" applyFont="1" applyFill="1" applyBorder="1" applyAlignment="1" applyProtection="1">
      <alignment horizontal="center" vertical="center" wrapText="1"/>
      <protection locked="0"/>
    </xf>
    <xf numFmtId="0" fontId="7" fillId="4" borderId="7" xfId="0" applyFont="1" applyFill="1" applyBorder="1" applyAlignment="1" applyProtection="1">
      <alignment horizontal="center" vertical="center" wrapText="1"/>
    </xf>
    <xf numFmtId="166" fontId="4" fillId="2" borderId="0" xfId="0" applyNumberFormat="1" applyFont="1" applyFill="1" applyBorder="1" applyAlignment="1" applyProtection="1">
      <alignment horizontal="center" vertical="center"/>
    </xf>
    <xf numFmtId="0" fontId="9" fillId="3" borderId="7" xfId="4"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protection locked="0"/>
    </xf>
    <xf numFmtId="0" fontId="4" fillId="2" borderId="0" xfId="0" applyFont="1" applyFill="1" applyBorder="1" applyAlignment="1">
      <alignment horizontal="center" vertical="center" wrapText="1"/>
    </xf>
    <xf numFmtId="43" fontId="2" fillId="0" borderId="7" xfId="9" applyFont="1" applyBorder="1" applyAlignment="1" applyProtection="1">
      <alignment horizontal="center" vertical="center" wrapText="1"/>
      <protection locked="0"/>
    </xf>
    <xf numFmtId="0" fontId="0" fillId="0" borderId="7" xfId="0" applyBorder="1" applyAlignment="1" applyProtection="1">
      <alignment vertical="center" wrapText="1"/>
      <protection locked="0"/>
    </xf>
    <xf numFmtId="0" fontId="7" fillId="4" borderId="7" xfId="0" applyFont="1" applyFill="1" applyBorder="1" applyAlignment="1" applyProtection="1">
      <alignment horizontal="center" vertical="center" wrapText="1"/>
    </xf>
    <xf numFmtId="166" fontId="4" fillId="2" borderId="0" xfId="0" applyNumberFormat="1" applyFont="1" applyFill="1" applyBorder="1" applyAlignment="1" applyProtection="1">
      <alignment horizontal="center" vertical="center"/>
    </xf>
    <xf numFmtId="0" fontId="9" fillId="3" borderId="7" xfId="4"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protection locked="0"/>
    </xf>
    <xf numFmtId="0" fontId="4" fillId="2" borderId="0" xfId="0" applyFont="1" applyFill="1" applyBorder="1" applyAlignment="1">
      <alignment horizontal="center" vertical="center" wrapText="1"/>
    </xf>
    <xf numFmtId="0" fontId="5" fillId="0" borderId="12" xfId="4" applyFont="1" applyFill="1" applyBorder="1" applyAlignment="1" applyProtection="1">
      <alignment horizontal="left" vertical="center" wrapText="1"/>
      <protection locked="0"/>
    </xf>
    <xf numFmtId="0" fontId="7" fillId="4" borderId="7" xfId="0" applyFont="1" applyFill="1" applyBorder="1" applyAlignment="1" applyProtection="1">
      <alignment horizontal="center" vertical="center" wrapText="1"/>
    </xf>
    <xf numFmtId="166" fontId="4" fillId="2" borderId="0" xfId="0" applyNumberFormat="1" applyFont="1" applyFill="1" applyBorder="1" applyAlignment="1" applyProtection="1">
      <alignment horizontal="center" vertical="center"/>
    </xf>
    <xf numFmtId="0" fontId="9" fillId="3" borderId="7" xfId="4" applyFont="1" applyFill="1" applyBorder="1" applyAlignment="1" applyProtection="1">
      <alignment horizontal="center" vertical="center" wrapText="1"/>
    </xf>
    <xf numFmtId="0" fontId="2" fillId="2" borderId="7" xfId="0" applyFont="1" applyFill="1" applyBorder="1" applyAlignment="1" applyProtection="1">
      <alignment horizontal="justify" vertical="center" wrapText="1"/>
      <protection locked="0"/>
    </xf>
    <xf numFmtId="0" fontId="5" fillId="0" borderId="7" xfId="0" applyFont="1" applyFill="1" applyBorder="1" applyAlignment="1" applyProtection="1">
      <alignment horizontal="center" vertical="center" wrapText="1"/>
      <protection locked="0"/>
    </xf>
    <xf numFmtId="0" fontId="4" fillId="2" borderId="0" xfId="0" applyFont="1" applyFill="1" applyBorder="1" applyAlignment="1">
      <alignment horizontal="center" vertical="center" wrapText="1"/>
    </xf>
    <xf numFmtId="0" fontId="5" fillId="0" borderId="7" xfId="0" applyFont="1" applyFill="1" applyBorder="1" applyAlignment="1" applyProtection="1">
      <alignment horizontal="center" vertical="center" wrapText="1"/>
      <protection locked="0"/>
    </xf>
    <xf numFmtId="0" fontId="7" fillId="4" borderId="7" xfId="0" applyFont="1" applyFill="1" applyBorder="1" applyAlignment="1" applyProtection="1">
      <alignment horizontal="center" vertical="center" wrapText="1"/>
    </xf>
    <xf numFmtId="166" fontId="4" fillId="2" borderId="0" xfId="0" applyNumberFormat="1" applyFont="1" applyFill="1" applyBorder="1" applyAlignment="1" applyProtection="1">
      <alignment horizontal="center" vertical="center"/>
    </xf>
    <xf numFmtId="0" fontId="9" fillId="3" borderId="7" xfId="4" applyFont="1" applyFill="1" applyBorder="1" applyAlignment="1" applyProtection="1">
      <alignment horizontal="center" vertical="center" wrapText="1"/>
    </xf>
    <xf numFmtId="0" fontId="2" fillId="2" borderId="7" xfId="0" applyFont="1" applyFill="1" applyBorder="1" applyAlignment="1" applyProtection="1">
      <alignment horizontal="justify" vertical="center" wrapText="1"/>
      <protection locked="0"/>
    </xf>
    <xf numFmtId="0" fontId="5" fillId="0" borderId="7" xfId="0" applyFont="1" applyFill="1" applyBorder="1" applyAlignment="1" applyProtection="1">
      <alignment horizontal="center" vertical="center" wrapText="1"/>
      <protection locked="0"/>
    </xf>
    <xf numFmtId="0" fontId="4" fillId="2" borderId="0" xfId="0" applyFont="1" applyFill="1" applyBorder="1" applyAlignment="1">
      <alignment horizontal="center" vertical="center" wrapText="1"/>
    </xf>
    <xf numFmtId="0" fontId="2" fillId="2" borderId="7" xfId="0" applyFont="1" applyFill="1" applyBorder="1" applyAlignment="1" applyProtection="1">
      <alignment horizontal="justify" vertical="center" wrapText="1"/>
      <protection locked="0"/>
    </xf>
    <xf numFmtId="43" fontId="6" fillId="0" borderId="5" xfId="9" applyFont="1" applyFill="1" applyBorder="1" applyAlignment="1" applyProtection="1">
      <alignment horizontal="center" vertical="center"/>
      <protection locked="0"/>
    </xf>
    <xf numFmtId="0" fontId="2" fillId="2" borderId="7" xfId="0" applyFont="1" applyFill="1" applyBorder="1" applyAlignment="1" applyProtection="1">
      <alignment horizontal="justify" vertical="center" wrapText="1"/>
      <protection locked="0"/>
    </xf>
    <xf numFmtId="0" fontId="9" fillId="3" borderId="7" xfId="4" applyFont="1" applyFill="1" applyBorder="1" applyAlignment="1" applyProtection="1">
      <alignment horizontal="center" vertical="center" wrapText="1"/>
    </xf>
    <xf numFmtId="166" fontId="4" fillId="2" borderId="0" xfId="0" applyNumberFormat="1" applyFont="1" applyFill="1" applyBorder="1" applyAlignment="1" applyProtection="1">
      <alignment horizontal="center" vertical="center"/>
    </xf>
    <xf numFmtId="0" fontId="7" fillId="4" borderId="7" xfId="0" applyFont="1" applyFill="1" applyBorder="1" applyAlignment="1" applyProtection="1">
      <alignment horizontal="center" vertical="center" wrapText="1"/>
    </xf>
    <xf numFmtId="0" fontId="4" fillId="2" borderId="0" xfId="0" applyFont="1" applyFill="1" applyBorder="1" applyAlignment="1">
      <alignment horizontal="center" vertical="center" wrapText="1"/>
    </xf>
    <xf numFmtId="0" fontId="5" fillId="0" borderId="7" xfId="0" applyFont="1" applyFill="1" applyBorder="1" applyAlignment="1" applyProtection="1">
      <alignment horizontal="center" vertical="center" wrapText="1"/>
      <protection locked="0"/>
    </xf>
    <xf numFmtId="43" fontId="6" fillId="0" borderId="6" xfId="9" applyFont="1" applyFill="1" applyBorder="1" applyAlignment="1" applyProtection="1">
      <alignment horizontal="center" vertical="center"/>
      <protection locked="0"/>
    </xf>
    <xf numFmtId="0" fontId="2" fillId="2" borderId="7" xfId="0" applyFont="1" applyFill="1" applyBorder="1" applyAlignment="1" applyProtection="1">
      <alignment horizontal="justify" vertical="center" wrapText="1"/>
      <protection locked="0"/>
    </xf>
    <xf numFmtId="166" fontId="4" fillId="2" borderId="0" xfId="0" applyNumberFormat="1" applyFont="1" applyFill="1" applyBorder="1" applyAlignment="1" applyProtection="1">
      <alignment horizontal="center" vertical="center"/>
    </xf>
    <xf numFmtId="0" fontId="9" fillId="3" borderId="7" xfId="4" applyFont="1" applyFill="1" applyBorder="1" applyAlignment="1" applyProtection="1">
      <alignment horizontal="center" vertical="center" wrapText="1"/>
    </xf>
    <xf numFmtId="0" fontId="7" fillId="4" borderId="7"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protection locked="0"/>
    </xf>
    <xf numFmtId="0" fontId="4" fillId="2" borderId="0" xfId="0" applyFont="1" applyFill="1" applyBorder="1" applyAlignment="1">
      <alignment horizontal="center" vertical="center" wrapText="1"/>
    </xf>
    <xf numFmtId="0" fontId="5" fillId="0" borderId="7" xfId="0" applyFont="1" applyFill="1" applyBorder="1" applyAlignment="1" applyProtection="1">
      <alignment horizontal="center" vertical="center" wrapText="1"/>
      <protection locked="0"/>
    </xf>
    <xf numFmtId="0" fontId="7" fillId="4" borderId="7" xfId="0" applyFont="1" applyFill="1" applyBorder="1" applyAlignment="1" applyProtection="1">
      <alignment horizontal="center" vertical="center" wrapText="1"/>
    </xf>
    <xf numFmtId="166" fontId="4" fillId="2" borderId="0" xfId="0" applyNumberFormat="1" applyFont="1" applyFill="1" applyBorder="1" applyAlignment="1" applyProtection="1">
      <alignment horizontal="center" vertical="center"/>
    </xf>
    <xf numFmtId="0" fontId="9" fillId="3" borderId="7" xfId="4" applyFont="1" applyFill="1" applyBorder="1" applyAlignment="1" applyProtection="1">
      <alignment horizontal="center" vertical="center" wrapText="1"/>
    </xf>
    <xf numFmtId="0" fontId="2" fillId="2" borderId="7" xfId="0" applyFont="1" applyFill="1" applyBorder="1" applyAlignment="1" applyProtection="1">
      <alignment horizontal="justify" vertical="center" wrapText="1"/>
      <protection locked="0"/>
    </xf>
    <xf numFmtId="0" fontId="4" fillId="2" borderId="0" xfId="0" applyFont="1" applyFill="1" applyBorder="1" applyAlignment="1">
      <alignment horizontal="center" vertical="center" wrapText="1"/>
    </xf>
    <xf numFmtId="0" fontId="5" fillId="0" borderId="7"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justify" vertical="center" wrapText="1"/>
      <protection locked="0"/>
    </xf>
    <xf numFmtId="0" fontId="5" fillId="0" borderId="7" xfId="0" applyFont="1" applyFill="1" applyBorder="1" applyAlignment="1" applyProtection="1">
      <alignment horizontal="center" vertical="center" wrapText="1"/>
      <protection locked="0"/>
    </xf>
    <xf numFmtId="0" fontId="0" fillId="0" borderId="7" xfId="0" applyBorder="1" applyAlignment="1" applyProtection="1">
      <alignment vertical="center"/>
      <protection locked="0"/>
    </xf>
    <xf numFmtId="0" fontId="0" fillId="0" borderId="7" xfId="0" applyBorder="1" applyAlignment="1" applyProtection="1">
      <alignment horizontal="left" vertical="center"/>
      <protection locked="0"/>
    </xf>
    <xf numFmtId="0" fontId="2" fillId="2" borderId="7" xfId="0" applyFont="1" applyFill="1" applyBorder="1" applyAlignment="1" applyProtection="1">
      <alignment horizontal="justify" vertical="center" wrapText="1"/>
      <protection locked="0"/>
    </xf>
    <xf numFmtId="166" fontId="4" fillId="2" borderId="0" xfId="0" applyNumberFormat="1" applyFont="1" applyFill="1" applyBorder="1" applyAlignment="1" applyProtection="1">
      <alignment horizontal="center" vertical="center"/>
    </xf>
    <xf numFmtId="0" fontId="9" fillId="3" borderId="7" xfId="4" applyFont="1" applyFill="1" applyBorder="1" applyAlignment="1" applyProtection="1">
      <alignment horizontal="center" vertical="center" wrapText="1"/>
    </xf>
    <xf numFmtId="0" fontId="7" fillId="4" borderId="7"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protection locked="0"/>
    </xf>
    <xf numFmtId="0" fontId="4" fillId="2" borderId="0" xfId="0" applyFont="1" applyFill="1" applyBorder="1" applyAlignment="1">
      <alignment horizontal="center" vertical="center" wrapText="1"/>
    </xf>
    <xf numFmtId="0" fontId="5" fillId="0" borderId="15" xfId="4" applyFont="1" applyFill="1" applyBorder="1" applyAlignment="1" applyProtection="1">
      <alignment horizontal="left" vertical="center" wrapText="1"/>
      <protection locked="0"/>
    </xf>
    <xf numFmtId="0" fontId="5" fillId="0" borderId="7" xfId="0" applyFont="1" applyFill="1" applyBorder="1" applyAlignment="1" applyProtection="1">
      <alignment horizontal="center" vertical="center" wrapText="1"/>
      <protection locked="0"/>
    </xf>
    <xf numFmtId="167" fontId="6" fillId="0" borderId="6" xfId="9" applyNumberFormat="1" applyFont="1" applyFill="1" applyBorder="1" applyAlignment="1" applyProtection="1">
      <alignment horizontal="center" vertical="center"/>
      <protection locked="0"/>
    </xf>
    <xf numFmtId="167" fontId="6" fillId="0" borderId="5" xfId="9" applyNumberFormat="1" applyFont="1" applyFill="1" applyBorder="1" applyAlignment="1" applyProtection="1">
      <alignment horizontal="center" vertical="center"/>
      <protection locked="0"/>
    </xf>
    <xf numFmtId="43" fontId="6" fillId="0" borderId="35" xfId="9" applyFont="1" applyFill="1" applyBorder="1" applyAlignment="1" applyProtection="1">
      <alignment horizontal="center" vertical="center"/>
      <protection locked="0"/>
    </xf>
    <xf numFmtId="1" fontId="6" fillId="0" borderId="36" xfId="0" applyNumberFormat="1" applyFont="1" applyFill="1" applyBorder="1" applyAlignment="1" applyProtection="1">
      <alignment horizontal="center" vertical="center"/>
      <protection locked="0"/>
    </xf>
    <xf numFmtId="43" fontId="6" fillId="0" borderId="4" xfId="9" applyFont="1" applyBorder="1" applyAlignment="1" applyProtection="1">
      <alignment vertical="center" wrapText="1"/>
      <protection locked="0"/>
    </xf>
    <xf numFmtId="0" fontId="7" fillId="4" borderId="34" xfId="4" applyFont="1" applyFill="1" applyBorder="1" applyAlignment="1" applyProtection="1">
      <alignment horizontal="center" vertical="center" wrapText="1"/>
    </xf>
    <xf numFmtId="0" fontId="7" fillId="4" borderId="12" xfId="4" applyFont="1" applyFill="1" applyBorder="1" applyAlignment="1" applyProtection="1">
      <alignment horizontal="center" vertical="center" wrapText="1"/>
    </xf>
    <xf numFmtId="0" fontId="14" fillId="4" borderId="15" xfId="4" applyFont="1" applyFill="1" applyBorder="1" applyAlignment="1" applyProtection="1">
      <alignment horizontal="center" vertical="center" wrapText="1"/>
    </xf>
    <xf numFmtId="0" fontId="14" fillId="4" borderId="20" xfId="4" applyFont="1" applyFill="1" applyBorder="1" applyAlignment="1" applyProtection="1">
      <alignment horizontal="center" vertical="center" wrapText="1"/>
    </xf>
    <xf numFmtId="0" fontId="14" fillId="4" borderId="19" xfId="4" applyFont="1" applyFill="1" applyBorder="1" applyAlignment="1" applyProtection="1">
      <alignment horizontal="center" vertical="center" wrapText="1"/>
    </xf>
    <xf numFmtId="0" fontId="7" fillId="4" borderId="7" xfId="0" applyFont="1" applyFill="1" applyBorder="1" applyAlignment="1" applyProtection="1">
      <alignment horizontal="center" vertical="center" wrapText="1"/>
    </xf>
    <xf numFmtId="0" fontId="7" fillId="4" borderId="7" xfId="0" applyFont="1" applyFill="1" applyBorder="1" applyAlignment="1" applyProtection="1"/>
    <xf numFmtId="166" fontId="5" fillId="2" borderId="29" xfId="0" applyNumberFormat="1" applyFont="1" applyFill="1" applyBorder="1" applyAlignment="1" applyProtection="1">
      <alignment horizontal="right" vertical="center"/>
    </xf>
    <xf numFmtId="0" fontId="2" fillId="2" borderId="30" xfId="0" applyFont="1" applyFill="1" applyBorder="1" applyAlignment="1" applyProtection="1">
      <alignment horizontal="left" vertical="center" wrapText="1"/>
      <protection locked="0"/>
    </xf>
    <xf numFmtId="0" fontId="3" fillId="2" borderId="31"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wrapText="1"/>
      <protection locked="0"/>
    </xf>
    <xf numFmtId="0" fontId="3" fillId="2" borderId="16"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29" xfId="0" applyFont="1" applyFill="1" applyBorder="1" applyAlignment="1" applyProtection="1">
      <alignment horizontal="left" vertical="center" wrapText="1"/>
      <protection locked="0"/>
    </xf>
    <xf numFmtId="0" fontId="3" fillId="2" borderId="32" xfId="0" applyFont="1" applyFill="1" applyBorder="1" applyAlignment="1" applyProtection="1">
      <alignment horizontal="left" vertical="center" wrapText="1"/>
      <protection locked="0"/>
    </xf>
    <xf numFmtId="0" fontId="3" fillId="2" borderId="33" xfId="0" applyFont="1" applyFill="1" applyBorder="1" applyAlignment="1" applyProtection="1">
      <alignment horizontal="left" vertical="center" wrapText="1"/>
      <protection locked="0"/>
    </xf>
    <xf numFmtId="0" fontId="3" fillId="2" borderId="11" xfId="0" applyFont="1" applyFill="1" applyBorder="1" applyAlignment="1" applyProtection="1">
      <alignment horizontal="left" vertical="center" wrapText="1"/>
      <protection locked="0"/>
    </xf>
    <xf numFmtId="0" fontId="2" fillId="2" borderId="30" xfId="0" applyFont="1" applyFill="1" applyBorder="1" applyAlignment="1" applyProtection="1">
      <alignment horizontal="center" vertical="center" wrapText="1"/>
      <protection locked="0"/>
    </xf>
    <xf numFmtId="0" fontId="3" fillId="2" borderId="31"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16"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wrapText="1"/>
      <protection locked="0"/>
    </xf>
    <xf numFmtId="0" fontId="3" fillId="2" borderId="29" xfId="0" applyFont="1" applyFill="1" applyBorder="1" applyAlignment="1" applyProtection="1">
      <alignment horizontal="center" vertical="center" wrapText="1"/>
      <protection locked="0"/>
    </xf>
    <xf numFmtId="0" fontId="3" fillId="2" borderId="32" xfId="0" applyFont="1" applyFill="1" applyBorder="1" applyAlignment="1" applyProtection="1">
      <alignment horizontal="center" vertical="center" wrapText="1"/>
      <protection locked="0"/>
    </xf>
    <xf numFmtId="0" fontId="3" fillId="2" borderId="33" xfId="0" applyFont="1" applyFill="1" applyBorder="1" applyAlignment="1" applyProtection="1">
      <alignment horizontal="center" vertical="center" wrapText="1"/>
      <protection locked="0"/>
    </xf>
    <xf numFmtId="0" fontId="3" fillId="2" borderId="11" xfId="0" applyFont="1" applyFill="1" applyBorder="1" applyAlignment="1" applyProtection="1">
      <alignment horizontal="center" vertical="center" wrapText="1"/>
      <protection locked="0"/>
    </xf>
    <xf numFmtId="0" fontId="2" fillId="2" borderId="30" xfId="0" applyNumberFormat="1" applyFont="1" applyFill="1" applyBorder="1" applyAlignment="1" applyProtection="1">
      <alignment horizontal="left" vertical="center" wrapText="1" readingOrder="1"/>
      <protection locked="0"/>
    </xf>
    <xf numFmtId="0" fontId="2" fillId="2" borderId="31" xfId="0" applyNumberFormat="1" applyFont="1" applyFill="1" applyBorder="1" applyAlignment="1" applyProtection="1">
      <alignment horizontal="left" vertical="center" readingOrder="1"/>
      <protection locked="0"/>
    </xf>
    <xf numFmtId="0" fontId="2" fillId="2" borderId="2" xfId="0" applyNumberFormat="1" applyFont="1" applyFill="1" applyBorder="1" applyAlignment="1" applyProtection="1">
      <alignment horizontal="left" vertical="center" readingOrder="1"/>
      <protection locked="0"/>
    </xf>
    <xf numFmtId="0" fontId="2" fillId="2" borderId="16" xfId="0" applyNumberFormat="1" applyFont="1" applyFill="1" applyBorder="1" applyAlignment="1" applyProtection="1">
      <alignment horizontal="left" vertical="center" readingOrder="1"/>
      <protection locked="0"/>
    </xf>
    <xf numFmtId="0" fontId="2" fillId="2" borderId="0" xfId="0" applyNumberFormat="1" applyFont="1" applyFill="1" applyBorder="1" applyAlignment="1" applyProtection="1">
      <alignment horizontal="left" vertical="center" readingOrder="1"/>
      <protection locked="0"/>
    </xf>
    <xf numFmtId="0" fontId="2" fillId="2" borderId="29" xfId="0" applyNumberFormat="1" applyFont="1" applyFill="1" applyBorder="1" applyAlignment="1" applyProtection="1">
      <alignment horizontal="left" vertical="center" readingOrder="1"/>
      <protection locked="0"/>
    </xf>
    <xf numFmtId="0" fontId="2" fillId="2" borderId="32" xfId="0" applyNumberFormat="1" applyFont="1" applyFill="1" applyBorder="1" applyAlignment="1" applyProtection="1">
      <alignment horizontal="left" vertical="center" readingOrder="1"/>
      <protection locked="0"/>
    </xf>
    <xf numFmtId="0" fontId="2" fillId="2" borderId="33" xfId="0" applyNumberFormat="1" applyFont="1" applyFill="1" applyBorder="1" applyAlignment="1" applyProtection="1">
      <alignment horizontal="left" vertical="center" readingOrder="1"/>
      <protection locked="0"/>
    </xf>
    <xf numFmtId="0" fontId="2" fillId="2" borderId="11" xfId="0" applyNumberFormat="1" applyFont="1" applyFill="1" applyBorder="1" applyAlignment="1" applyProtection="1">
      <alignment horizontal="left" vertical="center" readingOrder="1"/>
      <protection locked="0"/>
    </xf>
    <xf numFmtId="166" fontId="2" fillId="2" borderId="30" xfId="0" applyNumberFormat="1" applyFont="1" applyFill="1" applyBorder="1" applyAlignment="1" applyProtection="1">
      <alignment horizontal="left" vertical="center" wrapText="1" readingOrder="1"/>
      <protection locked="0"/>
    </xf>
    <xf numFmtId="166" fontId="3" fillId="2" borderId="31" xfId="0" applyNumberFormat="1" applyFont="1" applyFill="1" applyBorder="1" applyAlignment="1" applyProtection="1">
      <alignment horizontal="left" vertical="center" wrapText="1" readingOrder="1"/>
      <protection locked="0"/>
    </xf>
    <xf numFmtId="166" fontId="3" fillId="2" borderId="2" xfId="0" applyNumberFormat="1" applyFont="1" applyFill="1" applyBorder="1" applyAlignment="1" applyProtection="1">
      <alignment horizontal="left" vertical="center" wrapText="1" readingOrder="1"/>
      <protection locked="0"/>
    </xf>
    <xf numFmtId="166" fontId="3" fillId="2" borderId="16" xfId="0" applyNumberFormat="1" applyFont="1" applyFill="1" applyBorder="1" applyAlignment="1" applyProtection="1">
      <alignment horizontal="left" vertical="center" wrapText="1" readingOrder="1"/>
      <protection locked="0"/>
    </xf>
    <xf numFmtId="166" fontId="3" fillId="2" borderId="0" xfId="0" applyNumberFormat="1" applyFont="1" applyFill="1" applyBorder="1" applyAlignment="1" applyProtection="1">
      <alignment horizontal="left" vertical="center" wrapText="1" readingOrder="1"/>
      <protection locked="0"/>
    </xf>
    <xf numFmtId="166" fontId="3" fillId="2" borderId="29" xfId="0" applyNumberFormat="1" applyFont="1" applyFill="1" applyBorder="1" applyAlignment="1" applyProtection="1">
      <alignment horizontal="left" vertical="center" wrapText="1" readingOrder="1"/>
      <protection locked="0"/>
    </xf>
    <xf numFmtId="166" fontId="3" fillId="2" borderId="32" xfId="0" applyNumberFormat="1" applyFont="1" applyFill="1" applyBorder="1" applyAlignment="1" applyProtection="1">
      <alignment horizontal="left" vertical="center" wrapText="1" readingOrder="1"/>
      <protection locked="0"/>
    </xf>
    <xf numFmtId="166" fontId="3" fillId="2" borderId="33" xfId="0" applyNumberFormat="1" applyFont="1" applyFill="1" applyBorder="1" applyAlignment="1" applyProtection="1">
      <alignment horizontal="left" vertical="center" wrapText="1" readingOrder="1"/>
      <protection locked="0"/>
    </xf>
    <xf numFmtId="166" fontId="3" fillId="2" borderId="11" xfId="0" applyNumberFormat="1" applyFont="1" applyFill="1" applyBorder="1" applyAlignment="1" applyProtection="1">
      <alignment horizontal="left" vertical="center" wrapText="1" readingOrder="1"/>
      <protection locked="0"/>
    </xf>
    <xf numFmtId="166" fontId="2" fillId="2" borderId="30" xfId="0" applyNumberFormat="1" applyFont="1" applyFill="1" applyBorder="1" applyAlignment="1" applyProtection="1">
      <alignment horizontal="center" vertical="center" wrapText="1"/>
      <protection locked="0"/>
    </xf>
    <xf numFmtId="166" fontId="3" fillId="2" borderId="31" xfId="0" applyNumberFormat="1" applyFont="1" applyFill="1" applyBorder="1" applyAlignment="1" applyProtection="1">
      <alignment horizontal="center" vertical="center" wrapText="1"/>
      <protection locked="0"/>
    </xf>
    <xf numFmtId="166" fontId="3" fillId="2" borderId="2" xfId="0" applyNumberFormat="1" applyFont="1" applyFill="1" applyBorder="1" applyAlignment="1" applyProtection="1">
      <alignment horizontal="center" vertical="center" wrapText="1"/>
      <protection locked="0"/>
    </xf>
    <xf numFmtId="166" fontId="3" fillId="2" borderId="16" xfId="0" applyNumberFormat="1" applyFont="1" applyFill="1" applyBorder="1" applyAlignment="1" applyProtection="1">
      <alignment horizontal="center" vertical="center" wrapText="1"/>
      <protection locked="0"/>
    </xf>
    <xf numFmtId="166" fontId="3" fillId="2" borderId="0" xfId="0" applyNumberFormat="1" applyFont="1" applyFill="1" applyBorder="1" applyAlignment="1" applyProtection="1">
      <alignment horizontal="center" vertical="center" wrapText="1"/>
      <protection locked="0"/>
    </xf>
    <xf numFmtId="166" fontId="3" fillId="2" borderId="29" xfId="0" applyNumberFormat="1" applyFont="1" applyFill="1" applyBorder="1" applyAlignment="1" applyProtection="1">
      <alignment horizontal="center" vertical="center" wrapText="1"/>
      <protection locked="0"/>
    </xf>
    <xf numFmtId="166" fontId="3" fillId="2" borderId="32" xfId="0" applyNumberFormat="1" applyFont="1" applyFill="1" applyBorder="1" applyAlignment="1" applyProtection="1">
      <alignment horizontal="center" vertical="center" wrapText="1"/>
      <protection locked="0"/>
    </xf>
    <xf numFmtId="166" fontId="3" fillId="2" borderId="33" xfId="0" applyNumberFormat="1" applyFont="1" applyFill="1" applyBorder="1" applyAlignment="1" applyProtection="1">
      <alignment horizontal="center" vertical="center" wrapText="1"/>
      <protection locked="0"/>
    </xf>
    <xf numFmtId="166" fontId="3" fillId="2" borderId="11" xfId="0" applyNumberFormat="1" applyFont="1" applyFill="1" applyBorder="1" applyAlignment="1" applyProtection="1">
      <alignment horizontal="center" vertical="center" wrapText="1"/>
      <protection locked="0"/>
    </xf>
    <xf numFmtId="166" fontId="2" fillId="2" borderId="30" xfId="0" applyNumberFormat="1" applyFont="1" applyFill="1" applyBorder="1" applyAlignment="1" applyProtection="1">
      <alignment horizontal="left" vertical="center" wrapText="1"/>
      <protection locked="0"/>
    </xf>
    <xf numFmtId="166" fontId="3" fillId="2" borderId="31" xfId="0" applyNumberFormat="1" applyFont="1" applyFill="1" applyBorder="1" applyAlignment="1" applyProtection="1">
      <alignment horizontal="left" vertical="center" wrapText="1"/>
      <protection locked="0"/>
    </xf>
    <xf numFmtId="166" fontId="3" fillId="2" borderId="2" xfId="0" applyNumberFormat="1" applyFont="1" applyFill="1" applyBorder="1" applyAlignment="1" applyProtection="1">
      <alignment horizontal="left" vertical="center" wrapText="1"/>
      <protection locked="0"/>
    </xf>
    <xf numFmtId="166" fontId="3" fillId="2" borderId="16" xfId="0" applyNumberFormat="1" applyFont="1" applyFill="1" applyBorder="1" applyAlignment="1" applyProtection="1">
      <alignment horizontal="left" vertical="center" wrapText="1"/>
      <protection locked="0"/>
    </xf>
    <xf numFmtId="166" fontId="3" fillId="2" borderId="0" xfId="0" applyNumberFormat="1" applyFont="1" applyFill="1" applyBorder="1" applyAlignment="1" applyProtection="1">
      <alignment horizontal="left" vertical="center" wrapText="1"/>
      <protection locked="0"/>
    </xf>
    <xf numFmtId="166" fontId="3" fillId="2" borderId="29" xfId="0" applyNumberFormat="1" applyFont="1" applyFill="1" applyBorder="1" applyAlignment="1" applyProtection="1">
      <alignment horizontal="left" vertical="center" wrapText="1"/>
      <protection locked="0"/>
    </xf>
    <xf numFmtId="166" fontId="3" fillId="2" borderId="32" xfId="0" applyNumberFormat="1" applyFont="1" applyFill="1" applyBorder="1" applyAlignment="1" applyProtection="1">
      <alignment horizontal="left" vertical="center" wrapText="1"/>
      <protection locked="0"/>
    </xf>
    <xf numFmtId="166" fontId="3" fillId="2" borderId="33" xfId="0" applyNumberFormat="1" applyFont="1" applyFill="1" applyBorder="1" applyAlignment="1" applyProtection="1">
      <alignment horizontal="left" vertical="center" wrapText="1"/>
      <protection locked="0"/>
    </xf>
    <xf numFmtId="166" fontId="3" fillId="2" borderId="11" xfId="0" applyNumberFormat="1" applyFont="1" applyFill="1" applyBorder="1" applyAlignment="1" applyProtection="1">
      <alignment horizontal="left" vertical="center" wrapText="1"/>
      <protection locked="0"/>
    </xf>
    <xf numFmtId="166" fontId="2" fillId="2" borderId="7" xfId="0" applyNumberFormat="1" applyFont="1" applyFill="1" applyBorder="1" applyAlignment="1" applyProtection="1">
      <alignment horizontal="center" vertical="center"/>
      <protection locked="0"/>
    </xf>
    <xf numFmtId="166" fontId="3" fillId="2" borderId="7" xfId="0" applyNumberFormat="1" applyFont="1" applyFill="1" applyBorder="1" applyAlignment="1" applyProtection="1">
      <alignment horizontal="center" vertical="center"/>
      <protection locked="0"/>
    </xf>
    <xf numFmtId="0" fontId="4" fillId="2" borderId="33" xfId="0" applyFont="1" applyFill="1" applyBorder="1" applyAlignment="1" applyProtection="1">
      <alignment horizontal="center" vertical="center"/>
    </xf>
    <xf numFmtId="166" fontId="2" fillId="2" borderId="30" xfId="0" applyNumberFormat="1" applyFont="1" applyFill="1" applyBorder="1" applyAlignment="1" applyProtection="1">
      <alignment horizontal="justify" vertical="justify"/>
      <protection locked="0"/>
    </xf>
    <xf numFmtId="166" fontId="2" fillId="2" borderId="31" xfId="0" applyNumberFormat="1" applyFont="1" applyFill="1" applyBorder="1" applyAlignment="1" applyProtection="1">
      <alignment horizontal="justify" vertical="justify"/>
      <protection locked="0"/>
    </xf>
    <xf numFmtId="166" fontId="2" fillId="2" borderId="2" xfId="0" applyNumberFormat="1" applyFont="1" applyFill="1" applyBorder="1" applyAlignment="1" applyProtection="1">
      <alignment horizontal="justify" vertical="justify"/>
      <protection locked="0"/>
    </xf>
    <xf numFmtId="166" fontId="2" fillId="2" borderId="16" xfId="0" applyNumberFormat="1" applyFont="1" applyFill="1" applyBorder="1" applyAlignment="1" applyProtection="1">
      <alignment horizontal="justify" vertical="justify"/>
      <protection locked="0"/>
    </xf>
    <xf numFmtId="166" fontId="2" fillId="2" borderId="0" xfId="0" applyNumberFormat="1" applyFont="1" applyFill="1" applyBorder="1" applyAlignment="1" applyProtection="1">
      <alignment horizontal="justify" vertical="justify"/>
      <protection locked="0"/>
    </xf>
    <xf numFmtId="166" fontId="2" fillId="2" borderId="29" xfId="0" applyNumberFormat="1" applyFont="1" applyFill="1" applyBorder="1" applyAlignment="1" applyProtection="1">
      <alignment horizontal="justify" vertical="justify"/>
      <protection locked="0"/>
    </xf>
    <xf numFmtId="166" fontId="2" fillId="2" borderId="32" xfId="0" applyNumberFormat="1" applyFont="1" applyFill="1" applyBorder="1" applyAlignment="1" applyProtection="1">
      <alignment horizontal="justify" vertical="justify"/>
      <protection locked="0"/>
    </xf>
    <xf numFmtId="166" fontId="2" fillId="2" borderId="33" xfId="0" applyNumberFormat="1" applyFont="1" applyFill="1" applyBorder="1" applyAlignment="1" applyProtection="1">
      <alignment horizontal="justify" vertical="justify"/>
      <protection locked="0"/>
    </xf>
    <xf numFmtId="166" fontId="2" fillId="2" borderId="11" xfId="0" applyNumberFormat="1" applyFont="1" applyFill="1" applyBorder="1" applyAlignment="1" applyProtection="1">
      <alignment horizontal="justify" vertical="justify"/>
      <protection locked="0"/>
    </xf>
    <xf numFmtId="166" fontId="2" fillId="2" borderId="31" xfId="0" applyNumberFormat="1" applyFont="1" applyFill="1" applyBorder="1" applyAlignment="1" applyProtection="1">
      <alignment horizontal="left" vertical="center" wrapText="1" readingOrder="1"/>
      <protection locked="0"/>
    </xf>
    <xf numFmtId="166" fontId="2" fillId="2" borderId="2" xfId="0" applyNumberFormat="1" applyFont="1" applyFill="1" applyBorder="1" applyAlignment="1" applyProtection="1">
      <alignment horizontal="left" vertical="center" wrapText="1" readingOrder="1"/>
      <protection locked="0"/>
    </xf>
    <xf numFmtId="166" fontId="2" fillId="2" borderId="16" xfId="0" applyNumberFormat="1" applyFont="1" applyFill="1" applyBorder="1" applyAlignment="1" applyProtection="1">
      <alignment horizontal="left" vertical="center" wrapText="1" readingOrder="1"/>
      <protection locked="0"/>
    </xf>
    <xf numFmtId="166" fontId="2" fillId="2" borderId="0" xfId="0" applyNumberFormat="1" applyFont="1" applyFill="1" applyBorder="1" applyAlignment="1" applyProtection="1">
      <alignment horizontal="left" vertical="center" wrapText="1" readingOrder="1"/>
      <protection locked="0"/>
    </xf>
    <xf numFmtId="166" fontId="2" fillId="2" borderId="29" xfId="0" applyNumberFormat="1" applyFont="1" applyFill="1" applyBorder="1" applyAlignment="1" applyProtection="1">
      <alignment horizontal="left" vertical="center" wrapText="1" readingOrder="1"/>
      <protection locked="0"/>
    </xf>
    <xf numFmtId="166" fontId="2" fillId="2" borderId="32" xfId="0" applyNumberFormat="1" applyFont="1" applyFill="1" applyBorder="1" applyAlignment="1" applyProtection="1">
      <alignment horizontal="left" vertical="center" wrapText="1" readingOrder="1"/>
      <protection locked="0"/>
    </xf>
    <xf numFmtId="166" fontId="2" fillId="2" borderId="33" xfId="0" applyNumberFormat="1" applyFont="1" applyFill="1" applyBorder="1" applyAlignment="1" applyProtection="1">
      <alignment horizontal="left" vertical="center" wrapText="1" readingOrder="1"/>
      <protection locked="0"/>
    </xf>
    <xf numFmtId="166" fontId="2" fillId="2" borderId="11" xfId="0" applyNumberFormat="1" applyFont="1" applyFill="1" applyBorder="1" applyAlignment="1" applyProtection="1">
      <alignment horizontal="left" vertical="center" wrapText="1" readingOrder="1"/>
      <protection locked="0"/>
    </xf>
    <xf numFmtId="166" fontId="2" fillId="2" borderId="7" xfId="0" applyNumberFormat="1" applyFont="1" applyFill="1" applyBorder="1" applyAlignment="1" applyProtection="1">
      <alignment horizontal="center" vertical="center" wrapText="1"/>
      <protection locked="0"/>
    </xf>
    <xf numFmtId="0" fontId="20" fillId="6" borderId="7" xfId="0" applyFont="1" applyFill="1" applyBorder="1" applyAlignment="1" applyProtection="1">
      <alignment horizontal="center" vertical="center" wrapText="1"/>
    </xf>
    <xf numFmtId="0" fontId="3" fillId="7" borderId="7" xfId="0" applyNumberFormat="1"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0" xfId="0" applyFont="1" applyFill="1" applyBorder="1" applyAlignment="1" applyProtection="1">
      <alignment horizontal="center" vertical="center" wrapText="1"/>
    </xf>
    <xf numFmtId="0" fontId="21" fillId="2" borderId="0" xfId="0" applyFont="1" applyFill="1" applyBorder="1" applyAlignment="1" applyProtection="1">
      <alignment horizontal="center" vertical="center"/>
    </xf>
    <xf numFmtId="0" fontId="4" fillId="2" borderId="0" xfId="0" applyFont="1" applyFill="1" applyBorder="1" applyAlignment="1">
      <alignment horizontal="center" vertical="center"/>
    </xf>
    <xf numFmtId="166" fontId="4" fillId="2" borderId="0" xfId="0" applyNumberFormat="1" applyFont="1" applyFill="1" applyBorder="1" applyAlignment="1" applyProtection="1">
      <alignment horizontal="center" vertical="center"/>
    </xf>
    <xf numFmtId="0" fontId="4" fillId="2" borderId="0" xfId="0" applyFont="1" applyFill="1" applyAlignment="1" applyProtection="1">
      <alignment horizontal="center" vertical="center"/>
    </xf>
    <xf numFmtId="0" fontId="9" fillId="3" borderId="23" xfId="4" applyFont="1" applyFill="1" applyBorder="1" applyAlignment="1" applyProtection="1">
      <alignment horizontal="center" vertical="center" wrapText="1"/>
    </xf>
    <xf numFmtId="0" fontId="9" fillId="3" borderId="9" xfId="4" applyFont="1" applyFill="1" applyBorder="1" applyAlignment="1" applyProtection="1">
      <alignment horizontal="center" vertical="center" wrapText="1"/>
    </xf>
    <xf numFmtId="0" fontId="9" fillId="3" borderId="13" xfId="4" applyFont="1" applyFill="1" applyBorder="1" applyAlignment="1" applyProtection="1">
      <alignment horizontal="center" vertical="center" wrapText="1"/>
    </xf>
    <xf numFmtId="0" fontId="9" fillId="3" borderId="7" xfId="4" applyFont="1" applyFill="1" applyBorder="1" applyAlignment="1" applyProtection="1">
      <alignment horizontal="center" vertical="center" wrapText="1"/>
    </xf>
    <xf numFmtId="0" fontId="9" fillId="3" borderId="15" xfId="4" applyFont="1" applyFill="1" applyBorder="1" applyAlignment="1" applyProtection="1">
      <alignment horizontal="center" vertical="center" wrapText="1"/>
    </xf>
    <xf numFmtId="0" fontId="9" fillId="3" borderId="20" xfId="4" applyFont="1" applyFill="1" applyBorder="1" applyAlignment="1" applyProtection="1">
      <alignment horizontal="center" vertical="center" wrapText="1"/>
    </xf>
    <xf numFmtId="0" fontId="9" fillId="3" borderId="19" xfId="4" applyFont="1" applyFill="1" applyBorder="1" applyAlignment="1" applyProtection="1">
      <alignment horizontal="center" vertical="center" wrapText="1"/>
    </xf>
    <xf numFmtId="0" fontId="19" fillId="4" borderId="7" xfId="0" applyFont="1" applyFill="1" applyBorder="1" applyAlignment="1" applyProtection="1">
      <alignment horizontal="center" vertical="center" wrapText="1"/>
    </xf>
    <xf numFmtId="0" fontId="19" fillId="4" borderId="7" xfId="0" applyFont="1" applyFill="1" applyBorder="1" applyAlignment="1" applyProtection="1"/>
    <xf numFmtId="0" fontId="2" fillId="2" borderId="15" xfId="0" applyFont="1" applyFill="1" applyBorder="1" applyAlignment="1" applyProtection="1">
      <alignment horizontal="center" vertical="center" wrapText="1"/>
      <protection locked="0"/>
    </xf>
    <xf numFmtId="0" fontId="2" fillId="2" borderId="19"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justify" vertical="center" wrapText="1"/>
      <protection locked="0"/>
    </xf>
    <xf numFmtId="0" fontId="15" fillId="2" borderId="7" xfId="0" applyFont="1" applyFill="1" applyBorder="1" applyAlignment="1" applyProtection="1">
      <alignment horizontal="center" vertical="center" wrapText="1"/>
      <protection locked="0"/>
    </xf>
    <xf numFmtId="0" fontId="15" fillId="2" borderId="15" xfId="0" applyFont="1" applyFill="1" applyBorder="1" applyAlignment="1" applyProtection="1">
      <alignment horizontal="left" vertical="center" wrapText="1"/>
      <protection locked="0"/>
    </xf>
    <xf numFmtId="0" fontId="15" fillId="2" borderId="20" xfId="0" applyFont="1" applyFill="1" applyBorder="1" applyAlignment="1" applyProtection="1">
      <alignment horizontal="left" vertical="center" wrapText="1"/>
      <protection locked="0"/>
    </xf>
    <xf numFmtId="0" fontId="15" fillId="2" borderId="19" xfId="0" applyFont="1" applyFill="1" applyBorder="1" applyAlignment="1" applyProtection="1">
      <alignment horizontal="left" vertical="center" wrapText="1"/>
      <protection locked="0"/>
    </xf>
    <xf numFmtId="0" fontId="3" fillId="2" borderId="19" xfId="0" applyFont="1" applyFill="1" applyBorder="1" applyAlignment="1" applyProtection="1">
      <alignment horizontal="center" vertical="center" wrapText="1"/>
      <protection locked="0"/>
    </xf>
    <xf numFmtId="0" fontId="2" fillId="2" borderId="20" xfId="0" applyFont="1" applyFill="1" applyBorder="1" applyAlignment="1" applyProtection="1">
      <alignment horizontal="center" vertical="center" wrapText="1"/>
      <protection locked="0"/>
    </xf>
    <xf numFmtId="0" fontId="3" fillId="2" borderId="7" xfId="0" applyFont="1" applyFill="1" applyBorder="1" applyAlignment="1">
      <alignment horizontal="center" vertical="center"/>
    </xf>
    <xf numFmtId="0" fontId="4" fillId="2" borderId="47" xfId="0" applyFont="1" applyFill="1" applyBorder="1" applyAlignment="1" applyProtection="1">
      <alignment horizontal="center" vertical="center"/>
      <protection locked="0"/>
    </xf>
    <xf numFmtId="0" fontId="4" fillId="2" borderId="21"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protection locked="0"/>
    </xf>
    <xf numFmtId="0" fontId="23" fillId="2" borderId="44" xfId="0" applyFont="1" applyFill="1" applyBorder="1" applyAlignment="1" applyProtection="1">
      <alignment horizontal="center" vertical="center" wrapText="1"/>
      <protection locked="0"/>
    </xf>
    <xf numFmtId="0" fontId="23" fillId="2" borderId="45" xfId="0" applyFont="1" applyFill="1" applyBorder="1" applyAlignment="1" applyProtection="1">
      <alignment horizontal="center" vertical="center" wrapText="1"/>
      <protection locked="0"/>
    </xf>
    <xf numFmtId="0" fontId="23" fillId="2" borderId="46" xfId="0" applyFont="1" applyFill="1" applyBorder="1" applyAlignment="1" applyProtection="1">
      <alignment horizontal="center" vertical="center" wrapText="1"/>
      <protection locked="0"/>
    </xf>
    <xf numFmtId="0" fontId="4" fillId="2" borderId="43" xfId="0" applyFont="1" applyFill="1" applyBorder="1" applyAlignment="1" applyProtection="1">
      <alignment horizontal="center" vertical="center" wrapText="1"/>
      <protection locked="0"/>
    </xf>
    <xf numFmtId="0" fontId="4" fillId="2" borderId="17" xfId="0" applyFont="1" applyFill="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xf numFmtId="14" fontId="2" fillId="2" borderId="41" xfId="0" applyNumberFormat="1" applyFont="1" applyFill="1" applyBorder="1" applyAlignment="1" applyProtection="1">
      <alignment horizontal="center" vertical="center" wrapText="1"/>
      <protection locked="0"/>
    </xf>
    <xf numFmtId="14" fontId="2" fillId="2" borderId="20" xfId="0" applyNumberFormat="1" applyFont="1" applyFill="1" applyBorder="1" applyAlignment="1" applyProtection="1">
      <alignment horizontal="center" vertical="center" wrapText="1"/>
      <protection locked="0"/>
    </xf>
    <xf numFmtId="14" fontId="2" fillId="2" borderId="42" xfId="0" applyNumberFormat="1" applyFont="1" applyFill="1" applyBorder="1" applyAlignment="1" applyProtection="1">
      <alignment horizontal="center" vertical="center" wrapText="1"/>
      <protection locked="0"/>
    </xf>
    <xf numFmtId="0" fontId="4" fillId="2" borderId="35" xfId="0" applyFont="1" applyFill="1" applyBorder="1" applyAlignment="1" applyProtection="1">
      <alignment horizontal="center" vertical="center" wrapText="1"/>
      <protection locked="0"/>
    </xf>
    <xf numFmtId="0" fontId="4" fillId="2" borderId="40" xfId="0" applyFont="1" applyFill="1" applyBorder="1" applyAlignment="1" applyProtection="1">
      <alignment horizontal="center" vertical="center" wrapText="1"/>
      <protection locked="0"/>
    </xf>
    <xf numFmtId="0" fontId="4" fillId="2" borderId="36" xfId="0" applyFont="1" applyFill="1" applyBorder="1" applyAlignment="1" applyProtection="1">
      <alignment horizontal="center" vertical="center" wrapText="1"/>
      <protection locked="0"/>
    </xf>
    <xf numFmtId="165" fontId="2" fillId="2" borderId="37" xfId="0" applyNumberFormat="1" applyFont="1" applyFill="1" applyBorder="1" applyAlignment="1" applyProtection="1">
      <alignment horizontal="center" vertical="center" wrapText="1"/>
      <protection locked="0"/>
    </xf>
    <xf numFmtId="165" fontId="2" fillId="2" borderId="38" xfId="0" applyNumberFormat="1" applyFont="1" applyFill="1" applyBorder="1" applyAlignment="1" applyProtection="1">
      <alignment horizontal="center" vertical="center" wrapText="1"/>
      <protection locked="0"/>
    </xf>
    <xf numFmtId="165" fontId="2" fillId="2" borderId="39" xfId="0" applyNumberFormat="1" applyFont="1" applyFill="1" applyBorder="1" applyAlignment="1" applyProtection="1">
      <alignment horizontal="center" vertical="center" wrapText="1"/>
      <protection locked="0"/>
    </xf>
    <xf numFmtId="0" fontId="2" fillId="2" borderId="30" xfId="0" applyFont="1" applyFill="1" applyBorder="1" applyAlignment="1" applyProtection="1">
      <alignment horizontal="center" vertical="center"/>
      <protection locked="0"/>
    </xf>
    <xf numFmtId="0" fontId="3" fillId="2" borderId="3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16"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29" xfId="0" applyFont="1" applyFill="1" applyBorder="1" applyAlignment="1" applyProtection="1">
      <alignment horizontal="center" vertical="center"/>
      <protection locked="0"/>
    </xf>
    <xf numFmtId="0" fontId="3" fillId="2" borderId="32" xfId="0" applyFont="1" applyFill="1" applyBorder="1" applyAlignment="1" applyProtection="1">
      <alignment horizontal="center" vertical="center"/>
      <protection locked="0"/>
    </xf>
    <xf numFmtId="0" fontId="3" fillId="2" borderId="33"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2" fillId="2" borderId="30" xfId="0" applyNumberFormat="1" applyFont="1" applyFill="1" applyBorder="1" applyAlignment="1" applyProtection="1">
      <alignment horizontal="left" vertical="justify" wrapText="1" readingOrder="1"/>
      <protection locked="0"/>
    </xf>
    <xf numFmtId="0" fontId="2" fillId="2" borderId="31" xfId="0" applyNumberFormat="1" applyFont="1" applyFill="1" applyBorder="1" applyAlignment="1" applyProtection="1">
      <alignment horizontal="left" vertical="justify" readingOrder="1"/>
      <protection locked="0"/>
    </xf>
    <xf numFmtId="0" fontId="2" fillId="2" borderId="2" xfId="0" applyNumberFormat="1" applyFont="1" applyFill="1" applyBorder="1" applyAlignment="1" applyProtection="1">
      <alignment horizontal="left" vertical="justify" readingOrder="1"/>
      <protection locked="0"/>
    </xf>
    <xf numFmtId="0" fontId="2" fillId="2" borderId="16" xfId="0" applyNumberFormat="1" applyFont="1" applyFill="1" applyBorder="1" applyAlignment="1" applyProtection="1">
      <alignment horizontal="left" vertical="justify" readingOrder="1"/>
      <protection locked="0"/>
    </xf>
    <xf numFmtId="0" fontId="2" fillId="2" borderId="0" xfId="0" applyNumberFormat="1" applyFont="1" applyFill="1" applyBorder="1" applyAlignment="1" applyProtection="1">
      <alignment horizontal="left" vertical="justify" readingOrder="1"/>
      <protection locked="0"/>
    </xf>
    <xf numFmtId="0" fontId="2" fillId="2" borderId="29" xfId="0" applyNumberFormat="1" applyFont="1" applyFill="1" applyBorder="1" applyAlignment="1" applyProtection="1">
      <alignment horizontal="left" vertical="justify" readingOrder="1"/>
      <protection locked="0"/>
    </xf>
    <xf numFmtId="0" fontId="2" fillId="2" borderId="32" xfId="0" applyNumberFormat="1" applyFont="1" applyFill="1" applyBorder="1" applyAlignment="1" applyProtection="1">
      <alignment horizontal="left" vertical="justify" readingOrder="1"/>
      <protection locked="0"/>
    </xf>
    <xf numFmtId="0" fontId="2" fillId="2" borderId="33" xfId="0" applyNumberFormat="1" applyFont="1" applyFill="1" applyBorder="1" applyAlignment="1" applyProtection="1">
      <alignment horizontal="left" vertical="justify" readingOrder="1"/>
      <protection locked="0"/>
    </xf>
    <xf numFmtId="0" fontId="2" fillId="2" borderId="11" xfId="0" applyNumberFormat="1" applyFont="1" applyFill="1" applyBorder="1" applyAlignment="1" applyProtection="1">
      <alignment horizontal="left" vertical="justify" readingOrder="1"/>
      <protection locked="0"/>
    </xf>
    <xf numFmtId="0" fontId="23" fillId="2" borderId="23" xfId="0" applyFont="1" applyFill="1" applyBorder="1" applyAlignment="1" applyProtection="1">
      <alignment horizontal="center" vertical="center" wrapText="1"/>
      <protection locked="0"/>
    </xf>
    <xf numFmtId="0" fontId="23" fillId="2" borderId="13" xfId="0" applyFont="1" applyFill="1" applyBorder="1" applyAlignment="1" applyProtection="1">
      <alignment horizontal="center" vertical="center" wrapText="1"/>
      <protection locked="0"/>
    </xf>
    <xf numFmtId="0" fontId="23" fillId="2" borderId="24" xfId="0" applyFont="1" applyFill="1" applyBorder="1" applyAlignment="1" applyProtection="1">
      <alignment horizontal="center" vertical="center" wrapText="1"/>
      <protection locked="0"/>
    </xf>
    <xf numFmtId="14" fontId="2" fillId="2" borderId="9" xfId="0" applyNumberFormat="1" applyFont="1" applyFill="1" applyBorder="1" applyAlignment="1" applyProtection="1">
      <alignment horizontal="center" vertical="center" wrapText="1"/>
      <protection locked="0"/>
    </xf>
    <xf numFmtId="14" fontId="2" fillId="2" borderId="7" xfId="0" applyNumberFormat="1" applyFont="1" applyFill="1" applyBorder="1" applyAlignment="1" applyProtection="1">
      <alignment horizontal="center" vertical="center" wrapText="1"/>
      <protection locked="0"/>
    </xf>
    <xf numFmtId="14" fontId="2" fillId="2" borderId="25" xfId="0" applyNumberFormat="1" applyFont="1" applyFill="1" applyBorder="1" applyAlignment="1" applyProtection="1">
      <alignment horizontal="center" vertical="center" wrapText="1"/>
      <protection locked="0"/>
    </xf>
    <xf numFmtId="0" fontId="23" fillId="0" borderId="17" xfId="0" applyFont="1" applyBorder="1" applyAlignment="1" applyProtection="1">
      <alignment horizontal="center" vertical="center" wrapText="1"/>
      <protection locked="0"/>
    </xf>
    <xf numFmtId="0" fontId="23" fillId="0" borderId="18" xfId="0" applyFont="1" applyBorder="1" applyAlignment="1" applyProtection="1">
      <alignment horizontal="center" vertical="center" wrapText="1"/>
      <protection locked="0"/>
    </xf>
    <xf numFmtId="165" fontId="2" fillId="2" borderId="26" xfId="0" applyNumberFormat="1" applyFont="1" applyFill="1" applyBorder="1" applyAlignment="1" applyProtection="1">
      <alignment horizontal="center" vertical="center" wrapText="1"/>
      <protection locked="0"/>
    </xf>
    <xf numFmtId="165" fontId="2" fillId="2" borderId="27" xfId="0" applyNumberFormat="1" applyFont="1" applyFill="1" applyBorder="1" applyAlignment="1" applyProtection="1">
      <alignment horizontal="center" vertical="center" wrapText="1"/>
      <protection locked="0"/>
    </xf>
    <xf numFmtId="165" fontId="2" fillId="2" borderId="28" xfId="0" applyNumberFormat="1" applyFont="1" applyFill="1" applyBorder="1" applyAlignment="1" applyProtection="1">
      <alignment horizontal="center" vertical="center" wrapText="1"/>
      <protection locked="0"/>
    </xf>
    <xf numFmtId="0" fontId="3" fillId="2" borderId="31" xfId="0" applyFont="1" applyFill="1" applyBorder="1" applyAlignment="1" applyProtection="1">
      <alignment horizontal="left" vertical="center"/>
      <protection locked="0"/>
    </xf>
    <xf numFmtId="0" fontId="3" fillId="2" borderId="2" xfId="0" applyFont="1" applyFill="1" applyBorder="1" applyAlignment="1" applyProtection="1">
      <alignment horizontal="left" vertical="center"/>
      <protection locked="0"/>
    </xf>
    <xf numFmtId="0" fontId="3" fillId="2" borderId="16" xfId="0" applyFont="1" applyFill="1" applyBorder="1" applyAlignment="1" applyProtection="1">
      <alignment horizontal="left" vertical="center"/>
      <protection locked="0"/>
    </xf>
    <xf numFmtId="0" fontId="3" fillId="2" borderId="0" xfId="0" applyFont="1" applyFill="1" applyBorder="1" applyAlignment="1" applyProtection="1">
      <alignment horizontal="left" vertical="center"/>
      <protection locked="0"/>
    </xf>
    <xf numFmtId="0" fontId="3" fillId="2" borderId="29" xfId="0" applyFont="1" applyFill="1" applyBorder="1" applyAlignment="1" applyProtection="1">
      <alignment horizontal="left" vertical="center"/>
      <protection locked="0"/>
    </xf>
    <xf numFmtId="0" fontId="3" fillId="2" borderId="32" xfId="0" applyFont="1" applyFill="1" applyBorder="1" applyAlignment="1" applyProtection="1">
      <alignment horizontal="left" vertical="center"/>
      <protection locked="0"/>
    </xf>
    <xf numFmtId="0" fontId="3" fillId="2" borderId="33" xfId="0" applyFont="1" applyFill="1" applyBorder="1" applyAlignment="1" applyProtection="1">
      <alignment horizontal="left" vertical="center"/>
      <protection locked="0"/>
    </xf>
    <xf numFmtId="0" fontId="3" fillId="2" borderId="11" xfId="0" applyFont="1" applyFill="1" applyBorder="1" applyAlignment="1" applyProtection="1">
      <alignment horizontal="left" vertical="center"/>
      <protection locked="0"/>
    </xf>
    <xf numFmtId="0" fontId="2" fillId="2" borderId="30" xfId="0" applyNumberFormat="1" applyFont="1" applyFill="1" applyBorder="1" applyAlignment="1" applyProtection="1">
      <alignment horizontal="justify" vertical="justify" readingOrder="1"/>
      <protection locked="0"/>
    </xf>
    <xf numFmtId="0" fontId="2" fillId="2" borderId="31" xfId="0" applyNumberFormat="1" applyFont="1" applyFill="1" applyBorder="1" applyAlignment="1" applyProtection="1">
      <alignment horizontal="justify" vertical="justify" readingOrder="1"/>
      <protection locked="0"/>
    </xf>
    <xf numFmtId="0" fontId="2" fillId="2" borderId="2" xfId="0" applyNumberFormat="1" applyFont="1" applyFill="1" applyBorder="1" applyAlignment="1" applyProtection="1">
      <alignment horizontal="justify" vertical="justify" readingOrder="1"/>
      <protection locked="0"/>
    </xf>
    <xf numFmtId="0" fontId="2" fillId="2" borderId="16" xfId="0" applyNumberFormat="1" applyFont="1" applyFill="1" applyBorder="1" applyAlignment="1" applyProtection="1">
      <alignment horizontal="justify" vertical="justify" readingOrder="1"/>
      <protection locked="0"/>
    </xf>
    <xf numFmtId="0" fontId="2" fillId="2" borderId="0" xfId="0" applyNumberFormat="1" applyFont="1" applyFill="1" applyBorder="1" applyAlignment="1" applyProtection="1">
      <alignment horizontal="justify" vertical="justify" readingOrder="1"/>
      <protection locked="0"/>
    </xf>
    <xf numFmtId="0" fontId="2" fillId="2" borderId="29" xfId="0" applyNumberFormat="1" applyFont="1" applyFill="1" applyBorder="1" applyAlignment="1" applyProtection="1">
      <alignment horizontal="justify" vertical="justify" readingOrder="1"/>
      <protection locked="0"/>
    </xf>
    <xf numFmtId="0" fontId="2" fillId="2" borderId="32" xfId="0" applyNumberFormat="1" applyFont="1" applyFill="1" applyBorder="1" applyAlignment="1" applyProtection="1">
      <alignment horizontal="justify" vertical="justify" readingOrder="1"/>
      <protection locked="0"/>
    </xf>
    <xf numFmtId="0" fontId="2" fillId="2" borderId="33" xfId="0" applyNumberFormat="1" applyFont="1" applyFill="1" applyBorder="1" applyAlignment="1" applyProtection="1">
      <alignment horizontal="justify" vertical="justify" readingOrder="1"/>
      <protection locked="0"/>
    </xf>
    <xf numFmtId="0" fontId="2" fillId="2" borderId="11" xfId="0" applyNumberFormat="1" applyFont="1" applyFill="1" applyBorder="1" applyAlignment="1" applyProtection="1">
      <alignment horizontal="justify" vertical="justify" readingOrder="1"/>
      <protection locked="0"/>
    </xf>
    <xf numFmtId="0" fontId="2" fillId="2" borderId="30" xfId="0" applyNumberFormat="1" applyFont="1" applyFill="1" applyBorder="1" applyAlignment="1" applyProtection="1">
      <alignment horizontal="justify" vertical="justify" wrapText="1" readingOrder="1"/>
      <protection locked="0"/>
    </xf>
    <xf numFmtId="166" fontId="2" fillId="2" borderId="31" xfId="0" applyNumberFormat="1" applyFont="1" applyFill="1" applyBorder="1" applyAlignment="1" applyProtection="1">
      <alignment horizontal="left" vertical="center" wrapText="1"/>
      <protection locked="0"/>
    </xf>
    <xf numFmtId="166" fontId="2" fillId="2" borderId="2" xfId="0" applyNumberFormat="1" applyFont="1" applyFill="1" applyBorder="1" applyAlignment="1" applyProtection="1">
      <alignment horizontal="left" vertical="center" wrapText="1"/>
      <protection locked="0"/>
    </xf>
    <xf numFmtId="166" fontId="2" fillId="2" borderId="16" xfId="0" applyNumberFormat="1" applyFont="1" applyFill="1" applyBorder="1" applyAlignment="1" applyProtection="1">
      <alignment horizontal="left" vertical="center" wrapText="1"/>
      <protection locked="0"/>
    </xf>
    <xf numFmtId="166" fontId="2" fillId="2" borderId="0" xfId="0" applyNumberFormat="1" applyFont="1" applyFill="1" applyBorder="1" applyAlignment="1" applyProtection="1">
      <alignment horizontal="left" vertical="center" wrapText="1"/>
      <protection locked="0"/>
    </xf>
    <xf numFmtId="166" fontId="2" fillId="2" borderId="29" xfId="0" applyNumberFormat="1" applyFont="1" applyFill="1" applyBorder="1" applyAlignment="1" applyProtection="1">
      <alignment horizontal="left" vertical="center" wrapText="1"/>
      <protection locked="0"/>
    </xf>
    <xf numFmtId="166" fontId="2" fillId="2" borderId="32" xfId="0" applyNumberFormat="1" applyFont="1" applyFill="1" applyBorder="1" applyAlignment="1" applyProtection="1">
      <alignment horizontal="left" vertical="center" wrapText="1"/>
      <protection locked="0"/>
    </xf>
    <xf numFmtId="166" fontId="2" fillId="2" borderId="33" xfId="0" applyNumberFormat="1" applyFont="1" applyFill="1" applyBorder="1" applyAlignment="1" applyProtection="1">
      <alignment horizontal="left" vertical="center" wrapText="1"/>
      <protection locked="0"/>
    </xf>
    <xf numFmtId="166" fontId="2" fillId="2" borderId="11" xfId="0" applyNumberFormat="1" applyFont="1" applyFill="1" applyBorder="1" applyAlignment="1" applyProtection="1">
      <alignment horizontal="left" vertical="center" wrapText="1"/>
      <protection locked="0"/>
    </xf>
    <xf numFmtId="0" fontId="2" fillId="2" borderId="30" xfId="0" applyNumberFormat="1" applyFont="1" applyFill="1" applyBorder="1" applyAlignment="1" applyProtection="1">
      <alignment horizontal="left" vertical="justify" readingOrder="1"/>
      <protection locked="0"/>
    </xf>
    <xf numFmtId="0" fontId="3" fillId="2" borderId="15"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wrapText="1"/>
      <protection locked="0"/>
    </xf>
    <xf numFmtId="0" fontId="3" fillId="2" borderId="20" xfId="0" applyFont="1" applyFill="1" applyBorder="1" applyAlignment="1" applyProtection="1">
      <alignment horizontal="center" vertical="center" wrapText="1"/>
      <protection locked="0"/>
    </xf>
    <xf numFmtId="0" fontId="4" fillId="2" borderId="15"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11" xfId="0" applyFont="1" applyFill="1" applyBorder="1" applyAlignment="1">
      <alignment horizontal="center" vertical="center" wrapText="1"/>
    </xf>
    <xf numFmtId="14" fontId="3" fillId="2" borderId="7" xfId="0" applyNumberFormat="1" applyFont="1" applyFill="1" applyBorder="1" applyAlignment="1">
      <alignment horizontal="center" vertical="center" wrapText="1"/>
    </xf>
    <xf numFmtId="165" fontId="3" fillId="2" borderId="7" xfId="0" applyNumberFormat="1" applyFont="1" applyFill="1" applyBorder="1" applyAlignment="1">
      <alignment horizontal="center" vertical="center" wrapText="1"/>
    </xf>
    <xf numFmtId="0" fontId="18" fillId="2" borderId="16" xfId="0" applyFont="1" applyFill="1" applyBorder="1" applyAlignment="1" applyProtection="1">
      <alignment horizontal="center" vertical="center"/>
      <protection locked="0"/>
    </xf>
    <xf numFmtId="0" fontId="18" fillId="2" borderId="29"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wrapText="1"/>
      <protection locked="0"/>
    </xf>
    <xf numFmtId="166" fontId="3" fillId="2" borderId="30" xfId="0" applyNumberFormat="1" applyFont="1" applyFill="1" applyBorder="1" applyAlignment="1" applyProtection="1">
      <alignment horizontal="center" vertical="center"/>
      <protection locked="0"/>
    </xf>
    <xf numFmtId="166" fontId="3" fillId="2" borderId="31" xfId="0" applyNumberFormat="1" applyFont="1" applyFill="1" applyBorder="1" applyAlignment="1" applyProtection="1">
      <alignment horizontal="center" vertical="center"/>
      <protection locked="0"/>
    </xf>
    <xf numFmtId="166" fontId="3" fillId="2" borderId="2" xfId="0" applyNumberFormat="1" applyFont="1" applyFill="1" applyBorder="1" applyAlignment="1" applyProtection="1">
      <alignment horizontal="center" vertical="center"/>
      <protection locked="0"/>
    </xf>
    <xf numFmtId="166" fontId="3" fillId="2" borderId="16" xfId="0" applyNumberFormat="1" applyFont="1" applyFill="1" applyBorder="1" applyAlignment="1" applyProtection="1">
      <alignment horizontal="center" vertical="center"/>
      <protection locked="0"/>
    </xf>
    <xf numFmtId="166" fontId="3" fillId="2" borderId="0" xfId="0" applyNumberFormat="1" applyFont="1" applyFill="1" applyBorder="1" applyAlignment="1" applyProtection="1">
      <alignment horizontal="center" vertical="center"/>
      <protection locked="0"/>
    </xf>
    <xf numFmtId="166" fontId="3" fillId="2" borderId="29" xfId="0" applyNumberFormat="1" applyFont="1" applyFill="1" applyBorder="1" applyAlignment="1" applyProtection="1">
      <alignment horizontal="center" vertical="center"/>
      <protection locked="0"/>
    </xf>
    <xf numFmtId="166" fontId="3" fillId="2" borderId="32" xfId="0" applyNumberFormat="1" applyFont="1" applyFill="1" applyBorder="1" applyAlignment="1" applyProtection="1">
      <alignment horizontal="center" vertical="center"/>
      <protection locked="0"/>
    </xf>
    <xf numFmtId="166" fontId="3" fillId="2" borderId="33" xfId="0" applyNumberFormat="1" applyFont="1" applyFill="1" applyBorder="1" applyAlignment="1" applyProtection="1">
      <alignment horizontal="center" vertical="center"/>
      <protection locked="0"/>
    </xf>
    <xf numFmtId="166" fontId="3" fillId="2" borderId="11" xfId="0" applyNumberFormat="1" applyFont="1" applyFill="1" applyBorder="1" applyAlignment="1" applyProtection="1">
      <alignment horizontal="center" vertical="center"/>
      <protection locked="0"/>
    </xf>
  </cellXfs>
  <cellStyles count="10">
    <cellStyle name="Hipervínculo 2" xfId="1"/>
    <cellStyle name="Millares" xfId="9" builtinId="3"/>
    <cellStyle name="Moneda_FICHA TECNICA INDICADOR" xfId="2"/>
    <cellStyle name="Normal" xfId="0" builtinId="0"/>
    <cellStyle name="Normal 2" xfId="3"/>
    <cellStyle name="Normal 3" xfId="4"/>
    <cellStyle name="Porcentual" xfId="5" builtinId="5"/>
    <cellStyle name="Porcentual 2" xfId="6"/>
    <cellStyle name="Porcentual 2 2" xfId="7"/>
    <cellStyle name="Porcentual 2 2 2" xfId="8"/>
  </cellStyles>
  <dxfs count="39">
    <dxf>
      <font>
        <condense val="0"/>
        <extend val="0"/>
        <color indexed="9"/>
      </font>
      <fill>
        <patternFill>
          <bgColor indexed="10"/>
        </patternFill>
      </fill>
    </dxf>
    <dxf>
      <fill>
        <patternFill>
          <bgColor indexed="51"/>
        </patternFill>
      </fill>
    </dxf>
    <dxf>
      <font>
        <condense val="0"/>
        <extend val="0"/>
        <color indexed="13"/>
      </font>
      <fill>
        <patternFill>
          <bgColor indexed="17"/>
        </patternFill>
      </fill>
    </dxf>
    <dxf>
      <font>
        <condense val="0"/>
        <extend val="0"/>
        <color indexed="9"/>
      </font>
      <fill>
        <patternFill>
          <bgColor indexed="10"/>
        </patternFill>
      </fill>
    </dxf>
    <dxf>
      <fill>
        <patternFill>
          <bgColor indexed="51"/>
        </patternFill>
      </fill>
    </dxf>
    <dxf>
      <font>
        <condense val="0"/>
        <extend val="0"/>
        <color indexed="13"/>
      </font>
      <fill>
        <patternFill>
          <bgColor indexed="17"/>
        </patternFill>
      </fill>
    </dxf>
    <dxf>
      <font>
        <condense val="0"/>
        <extend val="0"/>
        <color indexed="9"/>
      </font>
      <fill>
        <patternFill>
          <bgColor indexed="10"/>
        </patternFill>
      </fill>
    </dxf>
    <dxf>
      <fill>
        <patternFill>
          <bgColor indexed="51"/>
        </patternFill>
      </fill>
    </dxf>
    <dxf>
      <font>
        <condense val="0"/>
        <extend val="0"/>
        <color indexed="13"/>
      </font>
      <fill>
        <patternFill>
          <bgColor indexed="17"/>
        </patternFill>
      </fill>
    </dxf>
    <dxf>
      <font>
        <condense val="0"/>
        <extend val="0"/>
        <color indexed="9"/>
      </font>
      <fill>
        <patternFill>
          <bgColor indexed="10"/>
        </patternFill>
      </fill>
    </dxf>
    <dxf>
      <fill>
        <patternFill>
          <bgColor indexed="51"/>
        </patternFill>
      </fill>
    </dxf>
    <dxf>
      <font>
        <condense val="0"/>
        <extend val="0"/>
        <color indexed="13"/>
      </font>
      <fill>
        <patternFill>
          <bgColor indexed="17"/>
        </patternFill>
      </fill>
    </dxf>
    <dxf>
      <font>
        <condense val="0"/>
        <extend val="0"/>
        <color indexed="9"/>
      </font>
      <fill>
        <patternFill>
          <bgColor indexed="10"/>
        </patternFill>
      </fill>
    </dxf>
    <dxf>
      <fill>
        <patternFill>
          <bgColor indexed="51"/>
        </patternFill>
      </fill>
    </dxf>
    <dxf>
      <font>
        <condense val="0"/>
        <extend val="0"/>
        <color indexed="13"/>
      </font>
      <fill>
        <patternFill>
          <bgColor indexed="17"/>
        </patternFill>
      </fill>
    </dxf>
    <dxf>
      <font>
        <condense val="0"/>
        <extend val="0"/>
        <color indexed="9"/>
      </font>
      <fill>
        <patternFill>
          <bgColor indexed="10"/>
        </patternFill>
      </fill>
    </dxf>
    <dxf>
      <fill>
        <patternFill>
          <bgColor indexed="51"/>
        </patternFill>
      </fill>
    </dxf>
    <dxf>
      <font>
        <condense val="0"/>
        <extend val="0"/>
        <color indexed="13"/>
      </font>
      <fill>
        <patternFill>
          <bgColor indexed="17"/>
        </patternFill>
      </fill>
    </dxf>
    <dxf>
      <font>
        <condense val="0"/>
        <extend val="0"/>
        <color indexed="9"/>
      </font>
      <fill>
        <patternFill>
          <bgColor indexed="10"/>
        </patternFill>
      </fill>
    </dxf>
    <dxf>
      <fill>
        <patternFill>
          <bgColor indexed="51"/>
        </patternFill>
      </fill>
    </dxf>
    <dxf>
      <font>
        <condense val="0"/>
        <extend val="0"/>
        <color indexed="13"/>
      </font>
      <fill>
        <patternFill>
          <bgColor indexed="17"/>
        </patternFill>
      </fill>
    </dxf>
    <dxf>
      <font>
        <condense val="0"/>
        <extend val="0"/>
        <color indexed="9"/>
      </font>
      <fill>
        <patternFill>
          <bgColor indexed="10"/>
        </patternFill>
      </fill>
    </dxf>
    <dxf>
      <fill>
        <patternFill>
          <bgColor indexed="51"/>
        </patternFill>
      </fill>
    </dxf>
    <dxf>
      <font>
        <condense val="0"/>
        <extend val="0"/>
        <color indexed="13"/>
      </font>
      <fill>
        <patternFill>
          <bgColor indexed="17"/>
        </patternFill>
      </fill>
    </dxf>
    <dxf>
      <font>
        <condense val="0"/>
        <extend val="0"/>
        <color indexed="9"/>
      </font>
      <fill>
        <patternFill>
          <bgColor indexed="10"/>
        </patternFill>
      </fill>
    </dxf>
    <dxf>
      <fill>
        <patternFill>
          <bgColor indexed="51"/>
        </patternFill>
      </fill>
    </dxf>
    <dxf>
      <font>
        <condense val="0"/>
        <extend val="0"/>
        <color indexed="13"/>
      </font>
      <fill>
        <patternFill>
          <bgColor indexed="17"/>
        </patternFill>
      </fill>
    </dxf>
    <dxf>
      <font>
        <condense val="0"/>
        <extend val="0"/>
        <color indexed="9"/>
      </font>
      <fill>
        <patternFill>
          <bgColor indexed="10"/>
        </patternFill>
      </fill>
    </dxf>
    <dxf>
      <fill>
        <patternFill>
          <bgColor indexed="51"/>
        </patternFill>
      </fill>
    </dxf>
    <dxf>
      <font>
        <condense val="0"/>
        <extend val="0"/>
        <color indexed="13"/>
      </font>
      <fill>
        <patternFill>
          <bgColor indexed="17"/>
        </patternFill>
      </fill>
    </dxf>
    <dxf>
      <font>
        <condense val="0"/>
        <extend val="0"/>
        <color indexed="9"/>
      </font>
      <fill>
        <patternFill>
          <bgColor indexed="10"/>
        </patternFill>
      </fill>
    </dxf>
    <dxf>
      <fill>
        <patternFill>
          <bgColor indexed="51"/>
        </patternFill>
      </fill>
    </dxf>
    <dxf>
      <font>
        <condense val="0"/>
        <extend val="0"/>
        <color indexed="13"/>
      </font>
      <fill>
        <patternFill>
          <bgColor indexed="17"/>
        </patternFill>
      </fill>
    </dxf>
    <dxf>
      <font>
        <condense val="0"/>
        <extend val="0"/>
        <color indexed="9"/>
      </font>
      <fill>
        <patternFill>
          <bgColor indexed="10"/>
        </patternFill>
      </fill>
    </dxf>
    <dxf>
      <fill>
        <patternFill>
          <bgColor indexed="51"/>
        </patternFill>
      </fill>
    </dxf>
    <dxf>
      <font>
        <condense val="0"/>
        <extend val="0"/>
        <color indexed="13"/>
      </font>
      <fill>
        <patternFill>
          <bgColor indexed="17"/>
        </patternFill>
      </fill>
    </dxf>
    <dxf>
      <font>
        <condense val="0"/>
        <extend val="0"/>
        <color indexed="9"/>
      </font>
      <fill>
        <patternFill>
          <bgColor indexed="10"/>
        </patternFill>
      </fill>
    </dxf>
    <dxf>
      <fill>
        <patternFill>
          <bgColor indexed="51"/>
        </patternFill>
      </fill>
    </dxf>
    <dxf>
      <font>
        <condense val="0"/>
        <extend val="0"/>
        <color indexed="13"/>
      </font>
      <fill>
        <patternFill>
          <bgColor indexed="1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0609037328094388"/>
          <c:y val="2.8761061946902627E-2"/>
          <c:w val="0.45579567779960956"/>
          <c:h val="0.80752212389380529"/>
        </c:manualLayout>
      </c:layout>
      <c:barChart>
        <c:barDir val="col"/>
        <c:grouping val="clustered"/>
        <c:ser>
          <c:idx val="0"/>
          <c:order val="0"/>
          <c:tx>
            <c:strRef>
              <c:f>'1.1.1.1 (A)'!$B$26</c:f>
              <c:strCache>
                <c:ptCount val="1"/>
                <c:pt idx="0">
                  <c:v>ACTIVIDADES EJECUTADOS</c:v>
                </c:pt>
              </c:strCache>
            </c:strRef>
          </c:tx>
          <c:dLbls>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extLst>
              <c:ext xmlns:c15="http://schemas.microsoft.com/office/drawing/2012/chart" uri="{CE6537A1-D6FC-4f65-9D91-7224C49458BB}">
                <c15:layout/>
                <c15:showLeaderLines val="0"/>
              </c:ext>
            </c:extLst>
          </c:dLbls>
          <c:cat>
            <c:strRef>
              <c:f>'1.1.1.1 (A)'!$C$25:$H$25</c:f>
              <c:strCache>
                <c:ptCount val="6"/>
                <c:pt idx="0">
                  <c:v>FEBRERO</c:v>
                </c:pt>
                <c:pt idx="1">
                  <c:v>ABRIL</c:v>
                </c:pt>
                <c:pt idx="2">
                  <c:v>JUNIO</c:v>
                </c:pt>
                <c:pt idx="3">
                  <c:v>AGOSTO</c:v>
                </c:pt>
                <c:pt idx="4">
                  <c:v>OCTUBRE</c:v>
                </c:pt>
                <c:pt idx="5">
                  <c:v>DICIEMBRE</c:v>
                </c:pt>
              </c:strCache>
            </c:strRef>
          </c:cat>
          <c:val>
            <c:numRef>
              <c:f>'1.1.1.1 (A)'!$C$26:$H$26</c:f>
              <c:numCache>
                <c:formatCode>#,##0</c:formatCode>
                <c:ptCount val="6"/>
                <c:pt idx="0">
                  <c:v>1</c:v>
                </c:pt>
                <c:pt idx="5">
                  <c:v>1</c:v>
                </c:pt>
              </c:numCache>
            </c:numRef>
          </c:val>
        </c:ser>
        <c:dLbls/>
        <c:axId val="73458048"/>
        <c:axId val="73459584"/>
      </c:barChart>
      <c:lineChart>
        <c:grouping val="standard"/>
        <c:ser>
          <c:idx val="1"/>
          <c:order val="1"/>
          <c:tx>
            <c:strRef>
              <c:f>'1.1.1.1 (A)'!$B$27</c:f>
              <c:strCache>
                <c:ptCount val="1"/>
                <c:pt idx="0">
                  <c:v>ACTIVIDADES  PLANEADOS A EJECUTAR</c:v>
                </c:pt>
              </c:strCache>
            </c:strRef>
          </c:tx>
          <c:marker>
            <c:symbol val="none"/>
          </c:marker>
          <c:cat>
            <c:strRef>
              <c:f>'1.1.1.1 (A)'!$C$25:$H$25</c:f>
              <c:strCache>
                <c:ptCount val="6"/>
                <c:pt idx="0">
                  <c:v>FEBRERO</c:v>
                </c:pt>
                <c:pt idx="1">
                  <c:v>ABRIL</c:v>
                </c:pt>
                <c:pt idx="2">
                  <c:v>JUNIO</c:v>
                </c:pt>
                <c:pt idx="3">
                  <c:v>AGOSTO</c:v>
                </c:pt>
                <c:pt idx="4">
                  <c:v>OCTUBRE</c:v>
                </c:pt>
                <c:pt idx="5">
                  <c:v>DICIEMBRE</c:v>
                </c:pt>
              </c:strCache>
            </c:strRef>
          </c:cat>
          <c:val>
            <c:numRef>
              <c:f>'1.1.1.1 (A)'!$C$27:$H$27</c:f>
              <c:numCache>
                <c:formatCode>0</c:formatCode>
                <c:ptCount val="6"/>
                <c:pt idx="0">
                  <c:v>1</c:v>
                </c:pt>
                <c:pt idx="1">
                  <c:v>1</c:v>
                </c:pt>
                <c:pt idx="2">
                  <c:v>1</c:v>
                </c:pt>
                <c:pt idx="3">
                  <c:v>1</c:v>
                </c:pt>
                <c:pt idx="4">
                  <c:v>1</c:v>
                </c:pt>
                <c:pt idx="5">
                  <c:v>1</c:v>
                </c:pt>
              </c:numCache>
            </c:numRef>
          </c:val>
        </c:ser>
        <c:dLbls/>
        <c:marker val="1"/>
        <c:axId val="73458048"/>
        <c:axId val="73459584"/>
      </c:lineChart>
      <c:lineChart>
        <c:grouping val="standard"/>
        <c:ser>
          <c:idx val="2"/>
          <c:order val="2"/>
          <c:tx>
            <c:strRef>
              <c:f>'1.1.1.1 (A)'!$B$28</c:f>
              <c:strCache>
                <c:ptCount val="1"/>
                <c:pt idx="0">
                  <c:v>CUMPLIMIENTO AÑO VIGENTE</c:v>
                </c:pt>
              </c:strCache>
            </c:strRef>
          </c:tx>
          <c:dLbls>
            <c:dLbl>
              <c:idx val="4"/>
              <c:layout>
                <c:manualLayout>
                  <c:x val="-2.4816694867456288E-2"/>
                  <c:y val="6.9444444444444434E-2"/>
                </c:manualLayout>
              </c:layout>
              <c:dLblPos val="r"/>
              <c:showVal val="1"/>
              <c:extLst>
                <c:ext xmlns:c15="http://schemas.microsoft.com/office/drawing/2012/chart" uri="{CE6537A1-D6FC-4f65-9D91-7224C49458BB}">
                  <c15:layout/>
                </c:ext>
              </c:extLst>
            </c:dLbl>
            <c:dLbl>
              <c:idx val="5"/>
              <c:layout>
                <c:manualLayout>
                  <c:x val="-3.835307388606881E-2"/>
                  <c:y val="6.9444444444444503E-2"/>
                </c:manualLayout>
              </c:layout>
              <c:dLblPos val="r"/>
              <c:showVal val="1"/>
              <c:extLst>
                <c:ext xmlns:c15="http://schemas.microsoft.com/office/drawing/2012/chart" uri="{CE6537A1-D6FC-4f65-9D91-7224C49458BB}">
                  <c15:layout/>
                </c:ext>
              </c:extLst>
            </c:dLbl>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extLst>
              <c:ext xmlns:c15="http://schemas.microsoft.com/office/drawing/2012/chart" uri="{CE6537A1-D6FC-4f65-9D91-7224C49458BB}">
                <c15:layout/>
                <c15:showLeaderLines val="0"/>
              </c:ext>
            </c:extLst>
          </c:dLbls>
          <c:cat>
            <c:strRef>
              <c:f>'1.1.1.1 (A)'!$C$25:$H$25</c:f>
              <c:strCache>
                <c:ptCount val="6"/>
                <c:pt idx="0">
                  <c:v>FEBRERO</c:v>
                </c:pt>
                <c:pt idx="1">
                  <c:v>ABRIL</c:v>
                </c:pt>
                <c:pt idx="2">
                  <c:v>JUNIO</c:v>
                </c:pt>
                <c:pt idx="3">
                  <c:v>AGOSTO</c:v>
                </c:pt>
                <c:pt idx="4">
                  <c:v>OCTUBRE</c:v>
                </c:pt>
                <c:pt idx="5">
                  <c:v>DICIEMBRE</c:v>
                </c:pt>
              </c:strCache>
            </c:strRef>
          </c:cat>
          <c:val>
            <c:numRef>
              <c:f>'1.1.1.1 (A)'!$C$28:$H$28</c:f>
              <c:numCache>
                <c:formatCode>0%</c:formatCode>
                <c:ptCount val="6"/>
                <c:pt idx="0">
                  <c:v>1</c:v>
                </c:pt>
                <c:pt idx="1">
                  <c:v>1</c:v>
                </c:pt>
                <c:pt idx="2">
                  <c:v>1</c:v>
                </c:pt>
                <c:pt idx="3">
                  <c:v>1</c:v>
                </c:pt>
                <c:pt idx="4">
                  <c:v>1</c:v>
                </c:pt>
                <c:pt idx="5">
                  <c:v>1</c:v>
                </c:pt>
              </c:numCache>
            </c:numRef>
          </c:val>
        </c:ser>
        <c:dLbls/>
        <c:marker val="1"/>
        <c:axId val="73461120"/>
        <c:axId val="73073792"/>
      </c:lineChart>
      <c:catAx>
        <c:axId val="73458048"/>
        <c:scaling>
          <c:orientation val="minMax"/>
        </c:scaling>
        <c:axPos val="b"/>
        <c:numFmt formatCode="General" sourceLinked="1"/>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73459584"/>
        <c:crosses val="autoZero"/>
        <c:auto val="1"/>
        <c:lblAlgn val="ctr"/>
        <c:lblOffset val="100"/>
      </c:catAx>
      <c:valAx>
        <c:axId val="73459584"/>
        <c:scaling>
          <c:orientation val="minMax"/>
        </c:scaling>
        <c:axPos val="l"/>
        <c:majorGridlines/>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3458048"/>
        <c:crosses val="autoZero"/>
        <c:crossBetween val="between"/>
      </c:valAx>
      <c:catAx>
        <c:axId val="73461120"/>
        <c:scaling>
          <c:orientation val="minMax"/>
        </c:scaling>
        <c:delete val="1"/>
        <c:axPos val="b"/>
        <c:numFmt formatCode="General" sourceLinked="1"/>
        <c:tickLblPos val="none"/>
        <c:crossAx val="73073792"/>
        <c:crosses val="autoZero"/>
        <c:auto val="1"/>
        <c:lblAlgn val="ctr"/>
        <c:lblOffset val="100"/>
      </c:catAx>
      <c:valAx>
        <c:axId val="73073792"/>
        <c:scaling>
          <c:orientation val="minMax"/>
        </c:scaling>
        <c:axPos val="r"/>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3461120"/>
        <c:crosses val="max"/>
        <c:crossBetween val="between"/>
      </c:valAx>
    </c:plotArea>
    <c:legend>
      <c:legendPos val="r"/>
      <c:layout>
        <c:manualLayout>
          <c:xMode val="edge"/>
          <c:yMode val="edge"/>
          <c:x val="0.67190576316082784"/>
          <c:y val="0.28982293879932047"/>
          <c:w val="0.31237714070271638"/>
          <c:h val="0.4446902470524518"/>
        </c:manualLayout>
      </c:layout>
      <c:txPr>
        <a:bodyPr/>
        <a:lstStyle/>
        <a:p>
          <a:pPr>
            <a:defRPr sz="920"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577" l="0.70000000000000062" r="0.70000000000000062" t="0.750000000000005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0609037328094414"/>
          <c:y val="2.8761061946902627E-2"/>
          <c:w val="0.45579567779961022"/>
          <c:h val="0.80752212389380529"/>
        </c:manualLayout>
      </c:layout>
      <c:barChart>
        <c:barDir val="col"/>
        <c:grouping val="clustered"/>
        <c:ser>
          <c:idx val="0"/>
          <c:order val="0"/>
          <c:tx>
            <c:strRef>
              <c:f>'1.2.1.3 '!$B$26</c:f>
              <c:strCache>
                <c:ptCount val="1"/>
                <c:pt idx="0">
                  <c:v>Numero de escules fortalecidas y/o mejoradas</c:v>
                </c:pt>
              </c:strCache>
            </c:strRef>
          </c:tx>
          <c:dLbls>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extLst>
              <c:ext xmlns:c15="http://schemas.microsoft.com/office/drawing/2012/chart" uri="{CE6537A1-D6FC-4f65-9D91-7224C49458BB}">
                <c15:layout/>
                <c15:showLeaderLines val="0"/>
              </c:ext>
            </c:extLst>
          </c:dLbls>
          <c:cat>
            <c:strRef>
              <c:f>'1.2.1.3 '!$C$25:$H$25</c:f>
              <c:strCache>
                <c:ptCount val="6"/>
                <c:pt idx="0">
                  <c:v>FEBRERO</c:v>
                </c:pt>
                <c:pt idx="1">
                  <c:v>ABRIL</c:v>
                </c:pt>
                <c:pt idx="2">
                  <c:v>JUNIO</c:v>
                </c:pt>
                <c:pt idx="3">
                  <c:v>AGOSTO</c:v>
                </c:pt>
                <c:pt idx="4">
                  <c:v>OCTUBRE</c:v>
                </c:pt>
                <c:pt idx="5">
                  <c:v>DICIEMBRE</c:v>
                </c:pt>
              </c:strCache>
            </c:strRef>
          </c:cat>
          <c:val>
            <c:numRef>
              <c:f>'1.2.1.3 '!$C$26:$H$26</c:f>
              <c:numCache>
                <c:formatCode>#,##0</c:formatCode>
                <c:ptCount val="6"/>
                <c:pt idx="0">
                  <c:v>8</c:v>
                </c:pt>
                <c:pt idx="1">
                  <c:v>8</c:v>
                </c:pt>
                <c:pt idx="2">
                  <c:v>8</c:v>
                </c:pt>
                <c:pt idx="3">
                  <c:v>8</c:v>
                </c:pt>
                <c:pt idx="4">
                  <c:v>8</c:v>
                </c:pt>
                <c:pt idx="5">
                  <c:v>8</c:v>
                </c:pt>
              </c:numCache>
            </c:numRef>
          </c:val>
        </c:ser>
        <c:dLbls/>
        <c:axId val="75557120"/>
        <c:axId val="75444224"/>
      </c:barChart>
      <c:lineChart>
        <c:grouping val="standard"/>
        <c:ser>
          <c:idx val="1"/>
          <c:order val="1"/>
          <c:tx>
            <c:strRef>
              <c:f>'1.2.1.3 '!$B$27</c:f>
              <c:strCache>
                <c:ptCount val="1"/>
                <c:pt idx="0">
                  <c:v>Numero de escuelaspor  fortalecidas y/o mejoradas </c:v>
                </c:pt>
              </c:strCache>
            </c:strRef>
          </c:tx>
          <c:marker>
            <c:symbol val="none"/>
          </c:marker>
          <c:cat>
            <c:strRef>
              <c:f>'1.2.1.3 '!$C$25:$H$25</c:f>
              <c:strCache>
                <c:ptCount val="6"/>
                <c:pt idx="0">
                  <c:v>FEBRERO</c:v>
                </c:pt>
                <c:pt idx="1">
                  <c:v>ABRIL</c:v>
                </c:pt>
                <c:pt idx="2">
                  <c:v>JUNIO</c:v>
                </c:pt>
                <c:pt idx="3">
                  <c:v>AGOSTO</c:v>
                </c:pt>
                <c:pt idx="4">
                  <c:v>OCTUBRE</c:v>
                </c:pt>
                <c:pt idx="5">
                  <c:v>DICIEMBRE</c:v>
                </c:pt>
              </c:strCache>
            </c:strRef>
          </c:cat>
          <c:val>
            <c:numRef>
              <c:f>'1.2.1.3 '!$C$27:$H$27</c:f>
              <c:numCache>
                <c:formatCode>0</c:formatCode>
                <c:ptCount val="6"/>
                <c:pt idx="0">
                  <c:v>9</c:v>
                </c:pt>
                <c:pt idx="1">
                  <c:v>9</c:v>
                </c:pt>
                <c:pt idx="2">
                  <c:v>9</c:v>
                </c:pt>
                <c:pt idx="3">
                  <c:v>9</c:v>
                </c:pt>
                <c:pt idx="4">
                  <c:v>9</c:v>
                </c:pt>
                <c:pt idx="5">
                  <c:v>9</c:v>
                </c:pt>
              </c:numCache>
            </c:numRef>
          </c:val>
        </c:ser>
        <c:dLbls/>
        <c:marker val="1"/>
        <c:axId val="75557120"/>
        <c:axId val="75444224"/>
      </c:lineChart>
      <c:lineChart>
        <c:grouping val="standard"/>
        <c:ser>
          <c:idx val="2"/>
          <c:order val="2"/>
          <c:tx>
            <c:strRef>
              <c:f>'1.2.1.3 '!$B$28</c:f>
              <c:strCache>
                <c:ptCount val="1"/>
                <c:pt idx="0">
                  <c:v>CUMPLIMIENTO AÑO VIGENTE</c:v>
                </c:pt>
              </c:strCache>
            </c:strRef>
          </c:tx>
          <c:dLbls>
            <c:dLbl>
              <c:idx val="4"/>
              <c:layout>
                <c:manualLayout>
                  <c:x val="-2.4816694867456288E-2"/>
                  <c:y val="6.9444444444444434E-2"/>
                </c:manualLayout>
              </c:layout>
              <c:dLblPos val="r"/>
              <c:showVal val="1"/>
              <c:extLst>
                <c:ext xmlns:c15="http://schemas.microsoft.com/office/drawing/2012/chart" uri="{CE6537A1-D6FC-4f65-9D91-7224C49458BB}">
                  <c15:layout/>
                </c:ext>
              </c:extLst>
            </c:dLbl>
            <c:dLbl>
              <c:idx val="5"/>
              <c:layout>
                <c:manualLayout>
                  <c:x val="-3.835307388606881E-2"/>
                  <c:y val="6.9444444444444503E-2"/>
                </c:manualLayout>
              </c:layout>
              <c:dLblPos val="r"/>
              <c:showVal val="1"/>
              <c:extLst>
                <c:ext xmlns:c15="http://schemas.microsoft.com/office/drawing/2012/chart" uri="{CE6537A1-D6FC-4f65-9D91-7224C49458BB}">
                  <c15:layout/>
                </c:ext>
              </c:extLst>
            </c:dLbl>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extLst>
              <c:ext xmlns:c15="http://schemas.microsoft.com/office/drawing/2012/chart" uri="{CE6537A1-D6FC-4f65-9D91-7224C49458BB}">
                <c15:layout/>
                <c15:showLeaderLines val="0"/>
              </c:ext>
            </c:extLst>
          </c:dLbls>
          <c:cat>
            <c:strRef>
              <c:f>'1.2.1.3 '!$C$25:$H$25</c:f>
              <c:strCache>
                <c:ptCount val="6"/>
                <c:pt idx="0">
                  <c:v>FEBRERO</c:v>
                </c:pt>
                <c:pt idx="1">
                  <c:v>ABRIL</c:v>
                </c:pt>
                <c:pt idx="2">
                  <c:v>JUNIO</c:v>
                </c:pt>
                <c:pt idx="3">
                  <c:v>AGOSTO</c:v>
                </c:pt>
                <c:pt idx="4">
                  <c:v>OCTUBRE</c:v>
                </c:pt>
                <c:pt idx="5">
                  <c:v>DICIEMBRE</c:v>
                </c:pt>
              </c:strCache>
            </c:strRef>
          </c:cat>
          <c:val>
            <c:numRef>
              <c:f>'1.2.1.3 '!$C$28:$H$28</c:f>
              <c:numCache>
                <c:formatCode>0%</c:formatCode>
                <c:ptCount val="6"/>
                <c:pt idx="0">
                  <c:v>0.88888888888888884</c:v>
                </c:pt>
                <c:pt idx="1">
                  <c:v>1</c:v>
                </c:pt>
                <c:pt idx="2">
                  <c:v>1</c:v>
                </c:pt>
                <c:pt idx="3">
                  <c:v>1</c:v>
                </c:pt>
                <c:pt idx="4">
                  <c:v>1</c:v>
                </c:pt>
                <c:pt idx="5">
                  <c:v>1</c:v>
                </c:pt>
              </c:numCache>
            </c:numRef>
          </c:val>
        </c:ser>
        <c:dLbls/>
        <c:marker val="1"/>
        <c:axId val="75445760"/>
        <c:axId val="75447296"/>
      </c:lineChart>
      <c:catAx>
        <c:axId val="75557120"/>
        <c:scaling>
          <c:orientation val="minMax"/>
        </c:scaling>
        <c:axPos val="b"/>
        <c:numFmt formatCode="General" sourceLinked="1"/>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75444224"/>
        <c:crosses val="autoZero"/>
        <c:auto val="1"/>
        <c:lblAlgn val="ctr"/>
        <c:lblOffset val="100"/>
      </c:catAx>
      <c:valAx>
        <c:axId val="75444224"/>
        <c:scaling>
          <c:orientation val="minMax"/>
        </c:scaling>
        <c:axPos val="l"/>
        <c:majorGridlines/>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5557120"/>
        <c:crosses val="autoZero"/>
        <c:crossBetween val="between"/>
      </c:valAx>
      <c:catAx>
        <c:axId val="75445760"/>
        <c:scaling>
          <c:orientation val="minMax"/>
        </c:scaling>
        <c:delete val="1"/>
        <c:axPos val="b"/>
        <c:numFmt formatCode="General" sourceLinked="1"/>
        <c:tickLblPos val="none"/>
        <c:crossAx val="75447296"/>
        <c:crosses val="autoZero"/>
        <c:auto val="1"/>
        <c:lblAlgn val="ctr"/>
        <c:lblOffset val="100"/>
      </c:catAx>
      <c:valAx>
        <c:axId val="75447296"/>
        <c:scaling>
          <c:orientation val="minMax"/>
        </c:scaling>
        <c:axPos val="r"/>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5445760"/>
        <c:crosses val="max"/>
        <c:crossBetween val="between"/>
      </c:valAx>
    </c:plotArea>
    <c:legend>
      <c:legendPos val="r"/>
      <c:layout>
        <c:manualLayout>
          <c:xMode val="edge"/>
          <c:yMode val="edge"/>
          <c:x val="0.67190576316082984"/>
          <c:y val="0.28982293879932147"/>
          <c:w val="0.31237714070271638"/>
          <c:h val="0.4446902470524518"/>
        </c:manualLayout>
      </c:layout>
      <c:txPr>
        <a:bodyPr/>
        <a:lstStyle/>
        <a:p>
          <a:pPr>
            <a:defRPr sz="920"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711" l="0.70000000000000062" r="0.70000000000000062" t="0.750000000000007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0609037328094414"/>
          <c:y val="2.8761061946902627E-2"/>
          <c:w val="0.45579567779961022"/>
          <c:h val="0.80752212389380529"/>
        </c:manualLayout>
      </c:layout>
      <c:barChart>
        <c:barDir val="col"/>
        <c:grouping val="clustered"/>
        <c:ser>
          <c:idx val="0"/>
          <c:order val="0"/>
          <c:tx>
            <c:strRef>
              <c:f>'1.2.1.4 '!$B$26</c:f>
              <c:strCache>
                <c:ptCount val="1"/>
                <c:pt idx="0">
                  <c:v> clubes, ligas y talentos fortalecidos  </c:v>
                </c:pt>
              </c:strCache>
            </c:strRef>
          </c:tx>
          <c:dLbls>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extLst>
              <c:ext xmlns:c15="http://schemas.microsoft.com/office/drawing/2012/chart" uri="{CE6537A1-D6FC-4f65-9D91-7224C49458BB}">
                <c15:layout/>
                <c15:showLeaderLines val="0"/>
              </c:ext>
            </c:extLst>
          </c:dLbls>
          <c:cat>
            <c:strRef>
              <c:f>'1.2.1.4 '!$C$25:$H$25</c:f>
              <c:strCache>
                <c:ptCount val="6"/>
                <c:pt idx="0">
                  <c:v>FEBRERO</c:v>
                </c:pt>
                <c:pt idx="1">
                  <c:v>ABRIL</c:v>
                </c:pt>
                <c:pt idx="2">
                  <c:v>JUNIO</c:v>
                </c:pt>
                <c:pt idx="3">
                  <c:v>AGOSTO</c:v>
                </c:pt>
                <c:pt idx="4">
                  <c:v>OCTUBRE</c:v>
                </c:pt>
                <c:pt idx="5">
                  <c:v>DICIEMBRE</c:v>
                </c:pt>
              </c:strCache>
            </c:strRef>
          </c:cat>
          <c:val>
            <c:numRef>
              <c:f>'1.2.1.4 '!$C$26:$H$26</c:f>
              <c:numCache>
                <c:formatCode>#,##0</c:formatCode>
                <c:ptCount val="6"/>
                <c:pt idx="1">
                  <c:v>2</c:v>
                </c:pt>
                <c:pt idx="2">
                  <c:v>5</c:v>
                </c:pt>
              </c:numCache>
            </c:numRef>
          </c:val>
        </c:ser>
        <c:dLbls/>
        <c:axId val="75628928"/>
        <c:axId val="75630464"/>
      </c:barChart>
      <c:lineChart>
        <c:grouping val="standard"/>
        <c:ser>
          <c:idx val="1"/>
          <c:order val="1"/>
          <c:tx>
            <c:strRef>
              <c:f>'1.2.1.4 '!$B$27</c:f>
              <c:strCache>
                <c:ptCount val="1"/>
                <c:pt idx="0">
                  <c:v>clubes, ligas y talentos programados</c:v>
                </c:pt>
              </c:strCache>
            </c:strRef>
          </c:tx>
          <c:marker>
            <c:symbol val="none"/>
          </c:marker>
          <c:cat>
            <c:strRef>
              <c:f>'1.2.1.4 '!$C$25:$H$25</c:f>
              <c:strCache>
                <c:ptCount val="6"/>
                <c:pt idx="0">
                  <c:v>FEBRERO</c:v>
                </c:pt>
                <c:pt idx="1">
                  <c:v>ABRIL</c:v>
                </c:pt>
                <c:pt idx="2">
                  <c:v>JUNIO</c:v>
                </c:pt>
                <c:pt idx="3">
                  <c:v>AGOSTO</c:v>
                </c:pt>
                <c:pt idx="4">
                  <c:v>OCTUBRE</c:v>
                </c:pt>
                <c:pt idx="5">
                  <c:v>DICIEMBRE</c:v>
                </c:pt>
              </c:strCache>
            </c:strRef>
          </c:cat>
          <c:val>
            <c:numRef>
              <c:f>'1.2.1.4 '!$C$27:$H$27</c:f>
              <c:numCache>
                <c:formatCode>0</c:formatCode>
                <c:ptCount val="6"/>
                <c:pt idx="0">
                  <c:v>3</c:v>
                </c:pt>
                <c:pt idx="1">
                  <c:v>3</c:v>
                </c:pt>
                <c:pt idx="2">
                  <c:v>3</c:v>
                </c:pt>
                <c:pt idx="3">
                  <c:v>3</c:v>
                </c:pt>
                <c:pt idx="4">
                  <c:v>3</c:v>
                </c:pt>
                <c:pt idx="5">
                  <c:v>3</c:v>
                </c:pt>
              </c:numCache>
            </c:numRef>
          </c:val>
        </c:ser>
        <c:dLbls/>
        <c:marker val="1"/>
        <c:axId val="75628928"/>
        <c:axId val="75630464"/>
      </c:lineChart>
      <c:lineChart>
        <c:grouping val="standard"/>
        <c:ser>
          <c:idx val="2"/>
          <c:order val="2"/>
          <c:tx>
            <c:strRef>
              <c:f>'1.2.1.4 '!$B$28</c:f>
              <c:strCache>
                <c:ptCount val="1"/>
                <c:pt idx="0">
                  <c:v>CUMPLIMIENTO AÑO VIGENTE</c:v>
                </c:pt>
              </c:strCache>
            </c:strRef>
          </c:tx>
          <c:dLbls>
            <c:dLbl>
              <c:idx val="4"/>
              <c:layout>
                <c:manualLayout>
                  <c:x val="-2.4816694867456288E-2"/>
                  <c:y val="6.9444444444444434E-2"/>
                </c:manualLayout>
              </c:layout>
              <c:dLblPos val="r"/>
              <c:showVal val="1"/>
              <c:extLst>
                <c:ext xmlns:c15="http://schemas.microsoft.com/office/drawing/2012/chart" uri="{CE6537A1-D6FC-4f65-9D91-7224C49458BB}">
                  <c15:layout/>
                </c:ext>
              </c:extLst>
            </c:dLbl>
            <c:dLbl>
              <c:idx val="5"/>
              <c:layout>
                <c:manualLayout>
                  <c:x val="-3.835307388606881E-2"/>
                  <c:y val="6.9444444444444503E-2"/>
                </c:manualLayout>
              </c:layout>
              <c:dLblPos val="r"/>
              <c:showVal val="1"/>
              <c:extLst>
                <c:ext xmlns:c15="http://schemas.microsoft.com/office/drawing/2012/chart" uri="{CE6537A1-D6FC-4f65-9D91-7224C49458BB}">
                  <c15:layout/>
                </c:ext>
              </c:extLst>
            </c:dLbl>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extLst>
              <c:ext xmlns:c15="http://schemas.microsoft.com/office/drawing/2012/chart" uri="{CE6537A1-D6FC-4f65-9D91-7224C49458BB}">
                <c15:layout/>
                <c15:showLeaderLines val="0"/>
              </c:ext>
            </c:extLst>
          </c:dLbls>
          <c:cat>
            <c:strRef>
              <c:f>'1.2.1.4 '!$C$25:$H$25</c:f>
              <c:strCache>
                <c:ptCount val="6"/>
                <c:pt idx="0">
                  <c:v>FEBRERO</c:v>
                </c:pt>
                <c:pt idx="1">
                  <c:v>ABRIL</c:v>
                </c:pt>
                <c:pt idx="2">
                  <c:v>JUNIO</c:v>
                </c:pt>
                <c:pt idx="3">
                  <c:v>AGOSTO</c:v>
                </c:pt>
                <c:pt idx="4">
                  <c:v>OCTUBRE</c:v>
                </c:pt>
                <c:pt idx="5">
                  <c:v>DICIEMBRE</c:v>
                </c:pt>
              </c:strCache>
            </c:strRef>
          </c:cat>
          <c:val>
            <c:numRef>
              <c:f>'1.2.1.4 '!$C$28:$H$28</c:f>
              <c:numCache>
                <c:formatCode>0%</c:formatCode>
                <c:ptCount val="6"/>
                <c:pt idx="0">
                  <c:v>0</c:v>
                </c:pt>
                <c:pt idx="1">
                  <c:v>0.66666666666666663</c:v>
                </c:pt>
                <c:pt idx="2">
                  <c:v>1</c:v>
                </c:pt>
                <c:pt idx="3">
                  <c:v>1</c:v>
                </c:pt>
                <c:pt idx="4">
                  <c:v>1</c:v>
                </c:pt>
                <c:pt idx="5">
                  <c:v>1</c:v>
                </c:pt>
              </c:numCache>
            </c:numRef>
          </c:val>
        </c:ser>
        <c:dLbls/>
        <c:marker val="1"/>
        <c:axId val="75632000"/>
        <c:axId val="75637888"/>
      </c:lineChart>
      <c:catAx>
        <c:axId val="75628928"/>
        <c:scaling>
          <c:orientation val="minMax"/>
        </c:scaling>
        <c:axPos val="b"/>
        <c:numFmt formatCode="General" sourceLinked="1"/>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75630464"/>
        <c:crosses val="autoZero"/>
        <c:auto val="1"/>
        <c:lblAlgn val="ctr"/>
        <c:lblOffset val="100"/>
      </c:catAx>
      <c:valAx>
        <c:axId val="75630464"/>
        <c:scaling>
          <c:orientation val="minMax"/>
        </c:scaling>
        <c:axPos val="l"/>
        <c:majorGridlines/>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5628928"/>
        <c:crosses val="autoZero"/>
        <c:crossBetween val="between"/>
      </c:valAx>
      <c:catAx>
        <c:axId val="75632000"/>
        <c:scaling>
          <c:orientation val="minMax"/>
        </c:scaling>
        <c:delete val="1"/>
        <c:axPos val="b"/>
        <c:numFmt formatCode="General" sourceLinked="1"/>
        <c:tickLblPos val="none"/>
        <c:crossAx val="75637888"/>
        <c:crosses val="autoZero"/>
        <c:auto val="1"/>
        <c:lblAlgn val="ctr"/>
        <c:lblOffset val="100"/>
      </c:catAx>
      <c:valAx>
        <c:axId val="75637888"/>
        <c:scaling>
          <c:orientation val="minMax"/>
        </c:scaling>
        <c:axPos val="r"/>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5632000"/>
        <c:crosses val="max"/>
        <c:crossBetween val="between"/>
      </c:valAx>
    </c:plotArea>
    <c:legend>
      <c:legendPos val="r"/>
      <c:layout>
        <c:manualLayout>
          <c:xMode val="edge"/>
          <c:yMode val="edge"/>
          <c:x val="0.67190576316082984"/>
          <c:y val="0.28982293879932147"/>
          <c:w val="0.31237714070271638"/>
          <c:h val="0.4446902470524518"/>
        </c:manualLayout>
      </c:layout>
      <c:txPr>
        <a:bodyPr/>
        <a:lstStyle/>
        <a:p>
          <a:pPr>
            <a:defRPr sz="920"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711" l="0.70000000000000062" r="0.70000000000000062" t="0.75000000000000711"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0609037328094414"/>
          <c:y val="2.8761061946902627E-2"/>
          <c:w val="0.45579567779961022"/>
          <c:h val="0.80752212389380529"/>
        </c:manualLayout>
      </c:layout>
      <c:barChart>
        <c:barDir val="col"/>
        <c:grouping val="clustered"/>
        <c:ser>
          <c:idx val="0"/>
          <c:order val="0"/>
          <c:tx>
            <c:strRef>
              <c:f>'1.2.1.5'!$B$26</c:f>
              <c:strCache>
                <c:ptCount val="1"/>
                <c:pt idx="0">
                  <c:v>ESCENARIOS DEPORTIVOS MEJORADOS O ADECUADOS FORTALECIDOS </c:v>
                </c:pt>
              </c:strCache>
            </c:strRef>
          </c:tx>
          <c:dLbls>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extLst>
              <c:ext xmlns:c15="http://schemas.microsoft.com/office/drawing/2012/chart" uri="{CE6537A1-D6FC-4f65-9D91-7224C49458BB}">
                <c15:layout/>
                <c15:showLeaderLines val="0"/>
              </c:ext>
            </c:extLst>
          </c:dLbls>
          <c:cat>
            <c:strRef>
              <c:f>'1.2.1.5'!$C$25:$H$25</c:f>
              <c:strCache>
                <c:ptCount val="6"/>
                <c:pt idx="0">
                  <c:v>FEBRERO</c:v>
                </c:pt>
                <c:pt idx="1">
                  <c:v>ABRIL</c:v>
                </c:pt>
                <c:pt idx="2">
                  <c:v>JUNIO</c:v>
                </c:pt>
                <c:pt idx="3">
                  <c:v>AGOSTO</c:v>
                </c:pt>
                <c:pt idx="4">
                  <c:v>OCTUBRE</c:v>
                </c:pt>
                <c:pt idx="5">
                  <c:v>DICIEMBRE</c:v>
                </c:pt>
              </c:strCache>
            </c:strRef>
          </c:cat>
          <c:val>
            <c:numRef>
              <c:f>'1.2.1.5'!$C$26:$H$26</c:f>
              <c:numCache>
                <c:formatCode>#,##0</c:formatCode>
                <c:ptCount val="6"/>
                <c:pt idx="2">
                  <c:v>4</c:v>
                </c:pt>
                <c:pt idx="4">
                  <c:v>11</c:v>
                </c:pt>
              </c:numCache>
            </c:numRef>
          </c:val>
        </c:ser>
        <c:dLbls/>
        <c:axId val="75782400"/>
        <c:axId val="75788288"/>
      </c:barChart>
      <c:lineChart>
        <c:grouping val="standard"/>
        <c:ser>
          <c:idx val="1"/>
          <c:order val="1"/>
          <c:tx>
            <c:strRef>
              <c:f>'1.2.1.5'!$B$27</c:f>
              <c:strCache>
                <c:ptCount val="1"/>
                <c:pt idx="0">
                  <c:v>ESCENARIOS DEPORTIVOS MEJORADOS O ADECUADOS PROGRAMADOS </c:v>
                </c:pt>
              </c:strCache>
            </c:strRef>
          </c:tx>
          <c:marker>
            <c:symbol val="none"/>
          </c:marker>
          <c:cat>
            <c:strRef>
              <c:f>'1.2.1.5'!$C$25:$H$25</c:f>
              <c:strCache>
                <c:ptCount val="6"/>
                <c:pt idx="0">
                  <c:v>FEBRERO</c:v>
                </c:pt>
                <c:pt idx="1">
                  <c:v>ABRIL</c:v>
                </c:pt>
                <c:pt idx="2">
                  <c:v>JUNIO</c:v>
                </c:pt>
                <c:pt idx="3">
                  <c:v>AGOSTO</c:v>
                </c:pt>
                <c:pt idx="4">
                  <c:v>OCTUBRE</c:v>
                </c:pt>
                <c:pt idx="5">
                  <c:v>DICIEMBRE</c:v>
                </c:pt>
              </c:strCache>
            </c:strRef>
          </c:cat>
          <c:val>
            <c:numRef>
              <c:f>'1.2.1.5'!$C$27:$H$27</c:f>
              <c:numCache>
                <c:formatCode>0</c:formatCode>
                <c:ptCount val="6"/>
                <c:pt idx="0">
                  <c:v>1</c:v>
                </c:pt>
                <c:pt idx="1">
                  <c:v>1</c:v>
                </c:pt>
                <c:pt idx="2">
                  <c:v>1</c:v>
                </c:pt>
                <c:pt idx="3">
                  <c:v>1</c:v>
                </c:pt>
                <c:pt idx="4">
                  <c:v>1</c:v>
                </c:pt>
                <c:pt idx="5">
                  <c:v>1</c:v>
                </c:pt>
              </c:numCache>
            </c:numRef>
          </c:val>
        </c:ser>
        <c:dLbls/>
        <c:marker val="1"/>
        <c:axId val="75782400"/>
        <c:axId val="75788288"/>
      </c:lineChart>
      <c:lineChart>
        <c:grouping val="standard"/>
        <c:ser>
          <c:idx val="2"/>
          <c:order val="2"/>
          <c:tx>
            <c:strRef>
              <c:f>'1.2.1.5'!$B$28</c:f>
              <c:strCache>
                <c:ptCount val="1"/>
                <c:pt idx="0">
                  <c:v>CUMPLIMIENTO AÑO VIGENTE</c:v>
                </c:pt>
              </c:strCache>
            </c:strRef>
          </c:tx>
          <c:dLbls>
            <c:dLbl>
              <c:idx val="4"/>
              <c:layout>
                <c:manualLayout>
                  <c:x val="-2.4816694867456288E-2"/>
                  <c:y val="6.9444444444444434E-2"/>
                </c:manualLayout>
              </c:layout>
              <c:dLblPos val="r"/>
              <c:showVal val="1"/>
              <c:extLst>
                <c:ext xmlns:c15="http://schemas.microsoft.com/office/drawing/2012/chart" uri="{CE6537A1-D6FC-4f65-9D91-7224C49458BB}">
                  <c15:layout/>
                </c:ext>
              </c:extLst>
            </c:dLbl>
            <c:dLbl>
              <c:idx val="5"/>
              <c:layout>
                <c:manualLayout>
                  <c:x val="-3.835307388606881E-2"/>
                  <c:y val="6.9444444444444503E-2"/>
                </c:manualLayout>
              </c:layout>
              <c:dLblPos val="r"/>
              <c:showVal val="1"/>
              <c:extLst>
                <c:ext xmlns:c15="http://schemas.microsoft.com/office/drawing/2012/chart" uri="{CE6537A1-D6FC-4f65-9D91-7224C49458BB}">
                  <c15:layout/>
                </c:ext>
              </c:extLst>
            </c:dLbl>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extLst>
              <c:ext xmlns:c15="http://schemas.microsoft.com/office/drawing/2012/chart" uri="{CE6537A1-D6FC-4f65-9D91-7224C49458BB}">
                <c15:layout/>
                <c15:showLeaderLines val="0"/>
              </c:ext>
            </c:extLst>
          </c:dLbls>
          <c:cat>
            <c:strRef>
              <c:f>'1.2.1.5'!$C$25:$H$25</c:f>
              <c:strCache>
                <c:ptCount val="6"/>
                <c:pt idx="0">
                  <c:v>FEBRERO</c:v>
                </c:pt>
                <c:pt idx="1">
                  <c:v>ABRIL</c:v>
                </c:pt>
                <c:pt idx="2">
                  <c:v>JUNIO</c:v>
                </c:pt>
                <c:pt idx="3">
                  <c:v>AGOSTO</c:v>
                </c:pt>
                <c:pt idx="4">
                  <c:v>OCTUBRE</c:v>
                </c:pt>
                <c:pt idx="5">
                  <c:v>DICIEMBRE</c:v>
                </c:pt>
              </c:strCache>
            </c:strRef>
          </c:cat>
          <c:val>
            <c:numRef>
              <c:f>'1.2.1.5'!$C$28:$H$28</c:f>
              <c:numCache>
                <c:formatCode>0%</c:formatCode>
                <c:ptCount val="6"/>
                <c:pt idx="0">
                  <c:v>0</c:v>
                </c:pt>
                <c:pt idx="1">
                  <c:v>0</c:v>
                </c:pt>
                <c:pt idx="2">
                  <c:v>1</c:v>
                </c:pt>
                <c:pt idx="3">
                  <c:v>1</c:v>
                </c:pt>
                <c:pt idx="4">
                  <c:v>1</c:v>
                </c:pt>
                <c:pt idx="5">
                  <c:v>1</c:v>
                </c:pt>
              </c:numCache>
            </c:numRef>
          </c:val>
        </c:ser>
        <c:dLbls/>
        <c:marker val="1"/>
        <c:axId val="75789824"/>
        <c:axId val="75791360"/>
      </c:lineChart>
      <c:catAx>
        <c:axId val="75782400"/>
        <c:scaling>
          <c:orientation val="minMax"/>
        </c:scaling>
        <c:axPos val="b"/>
        <c:numFmt formatCode="General" sourceLinked="1"/>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75788288"/>
        <c:crosses val="autoZero"/>
        <c:auto val="1"/>
        <c:lblAlgn val="ctr"/>
        <c:lblOffset val="100"/>
      </c:catAx>
      <c:valAx>
        <c:axId val="75788288"/>
        <c:scaling>
          <c:orientation val="minMax"/>
        </c:scaling>
        <c:axPos val="l"/>
        <c:majorGridlines/>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5782400"/>
        <c:crosses val="autoZero"/>
        <c:crossBetween val="between"/>
      </c:valAx>
      <c:catAx>
        <c:axId val="75789824"/>
        <c:scaling>
          <c:orientation val="minMax"/>
        </c:scaling>
        <c:delete val="1"/>
        <c:axPos val="b"/>
        <c:numFmt formatCode="General" sourceLinked="1"/>
        <c:tickLblPos val="none"/>
        <c:crossAx val="75791360"/>
        <c:crosses val="autoZero"/>
        <c:auto val="1"/>
        <c:lblAlgn val="ctr"/>
        <c:lblOffset val="100"/>
      </c:catAx>
      <c:valAx>
        <c:axId val="75791360"/>
        <c:scaling>
          <c:orientation val="minMax"/>
        </c:scaling>
        <c:axPos val="r"/>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5789824"/>
        <c:crosses val="max"/>
        <c:crossBetween val="between"/>
      </c:valAx>
    </c:plotArea>
    <c:legend>
      <c:legendPos val="r"/>
      <c:layout>
        <c:manualLayout>
          <c:xMode val="edge"/>
          <c:yMode val="edge"/>
          <c:x val="0.67190576316082984"/>
          <c:y val="0.28982293879932147"/>
          <c:w val="0.31237714070271638"/>
          <c:h val="0.4446902470524518"/>
        </c:manualLayout>
      </c:layout>
      <c:txPr>
        <a:bodyPr/>
        <a:lstStyle/>
        <a:p>
          <a:pPr>
            <a:defRPr sz="920"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711" l="0.70000000000000062" r="0.70000000000000062" t="0.75000000000000711"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0440456769983635"/>
          <c:y val="4.9469964664310973E-2"/>
          <c:w val="0.46003262642740622"/>
          <c:h val="0.69257950530035339"/>
        </c:manualLayout>
      </c:layout>
      <c:barChart>
        <c:barDir val="col"/>
        <c:grouping val="clustered"/>
        <c:ser>
          <c:idx val="0"/>
          <c:order val="0"/>
          <c:tx>
            <c:strRef>
              <c:f>Eficiencia!$B$26</c:f>
              <c:strCache>
                <c:ptCount val="1"/>
                <c:pt idx="0">
                  <c:v>#¡REF!</c:v>
                </c:pt>
              </c:strCache>
            </c:strRef>
          </c:tx>
          <c:dLbls>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extLst>
              <c:ext xmlns:c15="http://schemas.microsoft.com/office/drawing/2012/chart" uri="{CE6537A1-D6FC-4f65-9D91-7224C49458BB}">
                <c15:showLeaderLines val="0"/>
              </c:ext>
            </c:extLst>
          </c:dLbls>
          <c:cat>
            <c:strRef>
              <c:f>Eficiencia!$C$25:$H$25</c:f>
              <c:strCache>
                <c:ptCount val="6"/>
                <c:pt idx="0">
                  <c:v>FEBRERO</c:v>
                </c:pt>
                <c:pt idx="1">
                  <c:v>ABRIL</c:v>
                </c:pt>
                <c:pt idx="2">
                  <c:v>JUNIO</c:v>
                </c:pt>
                <c:pt idx="3">
                  <c:v>AGOSTO</c:v>
                </c:pt>
                <c:pt idx="4">
                  <c:v>OCTUBRE</c:v>
                </c:pt>
                <c:pt idx="5">
                  <c:v>DICIEMBRE</c:v>
                </c:pt>
              </c:strCache>
            </c:strRef>
          </c:cat>
          <c:val>
            <c:numRef>
              <c:f>Eficiencia!$C$26:$H$26</c:f>
              <c:numCache>
                <c:formatCode>General</c:formatCode>
                <c:ptCount val="6"/>
                <c:pt idx="0">
                  <c:v>0</c:v>
                </c:pt>
                <c:pt idx="1">
                  <c:v>0</c:v>
                </c:pt>
                <c:pt idx="2">
                  <c:v>0</c:v>
                </c:pt>
                <c:pt idx="3">
                  <c:v>0</c:v>
                </c:pt>
                <c:pt idx="4">
                  <c:v>0</c:v>
                </c:pt>
                <c:pt idx="5">
                  <c:v>0</c:v>
                </c:pt>
              </c:numCache>
            </c:numRef>
          </c:val>
        </c:ser>
        <c:dLbls/>
        <c:axId val="75394432"/>
        <c:axId val="75404416"/>
      </c:barChart>
      <c:lineChart>
        <c:grouping val="standard"/>
        <c:ser>
          <c:idx val="1"/>
          <c:order val="1"/>
          <c:tx>
            <c:strRef>
              <c:f>Eficiencia!$B$27</c:f>
              <c:strCache>
                <c:ptCount val="1"/>
                <c:pt idx="0">
                  <c:v>#¡REF!</c:v>
                </c:pt>
              </c:strCache>
            </c:strRef>
          </c:tx>
          <c:marker>
            <c:symbol val="none"/>
          </c:marker>
          <c:cat>
            <c:strRef>
              <c:f>Eficiencia!$C$25:$H$25</c:f>
              <c:strCache>
                <c:ptCount val="6"/>
                <c:pt idx="0">
                  <c:v>FEBRERO</c:v>
                </c:pt>
                <c:pt idx="1">
                  <c:v>ABRIL</c:v>
                </c:pt>
                <c:pt idx="2">
                  <c:v>JUNIO</c:v>
                </c:pt>
                <c:pt idx="3">
                  <c:v>AGOSTO</c:v>
                </c:pt>
                <c:pt idx="4">
                  <c:v>OCTUBRE</c:v>
                </c:pt>
                <c:pt idx="5">
                  <c:v>DICIEMBRE</c:v>
                </c:pt>
              </c:strCache>
            </c:strRef>
          </c:cat>
          <c:val>
            <c:numRef>
              <c:f>Eficiencia!$C$27:$H$27</c:f>
              <c:numCache>
                <c:formatCode>General</c:formatCode>
                <c:ptCount val="6"/>
                <c:pt idx="0">
                  <c:v>0</c:v>
                </c:pt>
                <c:pt idx="1">
                  <c:v>0</c:v>
                </c:pt>
                <c:pt idx="2">
                  <c:v>0</c:v>
                </c:pt>
                <c:pt idx="3">
                  <c:v>0</c:v>
                </c:pt>
                <c:pt idx="4">
                  <c:v>0</c:v>
                </c:pt>
                <c:pt idx="5">
                  <c:v>0</c:v>
                </c:pt>
              </c:numCache>
            </c:numRef>
          </c:val>
        </c:ser>
        <c:dLbls/>
        <c:marker val="1"/>
        <c:axId val="75394432"/>
        <c:axId val="75404416"/>
      </c:lineChart>
      <c:lineChart>
        <c:grouping val="standard"/>
        <c:ser>
          <c:idx val="2"/>
          <c:order val="2"/>
          <c:tx>
            <c:strRef>
              <c:f>Eficiencia!$B$28</c:f>
              <c:strCache>
                <c:ptCount val="1"/>
                <c:pt idx="0">
                  <c:v>CUMPLIMIENTO AÑO VIGENTE</c:v>
                </c:pt>
              </c:strCache>
            </c:strRef>
          </c:tx>
          <c:dLbls>
            <c:dLbl>
              <c:idx val="4"/>
              <c:layout>
                <c:manualLayout>
                  <c:x val="-2.4816694867456288E-2"/>
                  <c:y val="6.9444444444444434E-2"/>
                </c:manualLayout>
              </c:layout>
              <c:dLblPos val="r"/>
              <c:showVal val="1"/>
              <c:extLst>
                <c:ext xmlns:c15="http://schemas.microsoft.com/office/drawing/2012/chart" uri="{CE6537A1-D6FC-4f65-9D91-7224C49458BB}"/>
              </c:extLst>
            </c:dLbl>
            <c:dLbl>
              <c:idx val="5"/>
              <c:layout>
                <c:manualLayout>
                  <c:x val="-3.835307388606881E-2"/>
                  <c:y val="6.9444444444444503E-2"/>
                </c:manualLayout>
              </c:layout>
              <c:dLblPos val="r"/>
              <c:showVal val="1"/>
              <c:extLst>
                <c:ext xmlns:c15="http://schemas.microsoft.com/office/drawing/2012/chart" uri="{CE6537A1-D6FC-4f65-9D91-7224C49458BB}"/>
              </c:extLst>
            </c:dLbl>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extLst>
              <c:ext xmlns:c15="http://schemas.microsoft.com/office/drawing/2012/chart" uri="{CE6537A1-D6FC-4f65-9D91-7224C49458BB}">
                <c15:showLeaderLines val="0"/>
              </c:ext>
            </c:extLst>
          </c:dLbls>
          <c:cat>
            <c:strRef>
              <c:f>Eficiencia!$C$25:$H$25</c:f>
              <c:strCache>
                <c:ptCount val="6"/>
                <c:pt idx="0">
                  <c:v>FEBRERO</c:v>
                </c:pt>
                <c:pt idx="1">
                  <c:v>ABRIL</c:v>
                </c:pt>
                <c:pt idx="2">
                  <c:v>JUNIO</c:v>
                </c:pt>
                <c:pt idx="3">
                  <c:v>AGOSTO</c:v>
                </c:pt>
                <c:pt idx="4">
                  <c:v>OCTUBRE</c:v>
                </c:pt>
                <c:pt idx="5">
                  <c:v>DICIEMBRE</c:v>
                </c:pt>
              </c:strCache>
            </c:strRef>
          </c:cat>
          <c:val>
            <c:numRef>
              <c:f>Eficiencia!$C$28:$H$28</c:f>
              <c:numCache>
                <c:formatCode>0%</c:formatCode>
                <c:ptCount val="6"/>
                <c:pt idx="0">
                  <c:v>0</c:v>
                </c:pt>
                <c:pt idx="1">
                  <c:v>0</c:v>
                </c:pt>
                <c:pt idx="2">
                  <c:v>0</c:v>
                </c:pt>
                <c:pt idx="3">
                  <c:v>0</c:v>
                </c:pt>
                <c:pt idx="4">
                  <c:v>0</c:v>
                </c:pt>
                <c:pt idx="5">
                  <c:v>0</c:v>
                </c:pt>
              </c:numCache>
            </c:numRef>
          </c:val>
        </c:ser>
        <c:dLbls/>
        <c:marker val="1"/>
        <c:axId val="75405952"/>
        <c:axId val="75411840"/>
      </c:lineChart>
      <c:catAx>
        <c:axId val="75394432"/>
        <c:scaling>
          <c:orientation val="minMax"/>
        </c:scaling>
        <c:axPos val="b"/>
        <c:numFmt formatCode="General" sourceLinked="1"/>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75404416"/>
        <c:crosses val="autoZero"/>
        <c:auto val="1"/>
        <c:lblAlgn val="ctr"/>
        <c:lblOffset val="100"/>
      </c:catAx>
      <c:valAx>
        <c:axId val="75404416"/>
        <c:scaling>
          <c:orientation val="minMax"/>
        </c:scaling>
        <c:axPos val="l"/>
        <c:majorGridlines/>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5394432"/>
        <c:crosses val="autoZero"/>
        <c:crossBetween val="between"/>
      </c:valAx>
      <c:catAx>
        <c:axId val="75405952"/>
        <c:scaling>
          <c:orientation val="minMax"/>
        </c:scaling>
        <c:delete val="1"/>
        <c:axPos val="b"/>
        <c:numFmt formatCode="General" sourceLinked="1"/>
        <c:tickLblPos val="none"/>
        <c:crossAx val="75411840"/>
        <c:crosses val="autoZero"/>
        <c:auto val="1"/>
        <c:lblAlgn val="ctr"/>
        <c:lblOffset val="100"/>
      </c:catAx>
      <c:valAx>
        <c:axId val="75411840"/>
        <c:scaling>
          <c:orientation val="minMax"/>
        </c:scaling>
        <c:axPos val="r"/>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5405952"/>
        <c:crosses val="max"/>
        <c:crossBetween val="between"/>
      </c:valAx>
    </c:plotArea>
    <c:legend>
      <c:legendPos val="r"/>
      <c:layout>
        <c:manualLayout>
          <c:xMode val="edge"/>
          <c:yMode val="edge"/>
          <c:wMode val="edge"/>
          <c:hMode val="edge"/>
          <c:x val="0.66557963288847966"/>
          <c:y val="0.30388729677341925"/>
          <c:w val="0.98042482862562241"/>
          <c:h val="0.69964775604463503"/>
        </c:manualLayout>
      </c:layout>
      <c:txPr>
        <a:bodyPr/>
        <a:lstStyle/>
        <a:p>
          <a:pPr>
            <a:defRPr sz="920"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577" l="0.70000000000000062" r="0.70000000000000062" t="0.750000000000005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0609037328094388"/>
          <c:y val="2.8761061946902627E-2"/>
          <c:w val="0.45579567779960956"/>
          <c:h val="0.80752212389380529"/>
        </c:manualLayout>
      </c:layout>
      <c:barChart>
        <c:barDir val="col"/>
        <c:grouping val="clustered"/>
        <c:ser>
          <c:idx val="0"/>
          <c:order val="0"/>
          <c:tx>
            <c:strRef>
              <c:f>'1.1.1.1(B)'!$B$26</c:f>
              <c:strCache>
                <c:ptCount val="1"/>
                <c:pt idx="0">
                  <c:v>Número de eventos ejecutados</c:v>
                </c:pt>
              </c:strCache>
            </c:strRef>
          </c:tx>
          <c:dLbls>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extLst>
              <c:ext xmlns:c15="http://schemas.microsoft.com/office/drawing/2012/chart" uri="{CE6537A1-D6FC-4f65-9D91-7224C49458BB}">
                <c15:layout/>
                <c15:showLeaderLines val="0"/>
              </c:ext>
            </c:extLst>
          </c:dLbls>
          <c:cat>
            <c:strRef>
              <c:f>'1.1.1.1(B)'!$C$25:$H$25</c:f>
              <c:strCache>
                <c:ptCount val="6"/>
                <c:pt idx="0">
                  <c:v>FEBRERO</c:v>
                </c:pt>
                <c:pt idx="1">
                  <c:v>ABRIL</c:v>
                </c:pt>
                <c:pt idx="2">
                  <c:v>JUNIO</c:v>
                </c:pt>
                <c:pt idx="3">
                  <c:v>AGOSTO</c:v>
                </c:pt>
                <c:pt idx="4">
                  <c:v>OCTUBRE</c:v>
                </c:pt>
                <c:pt idx="5">
                  <c:v>DICIEMBRE</c:v>
                </c:pt>
              </c:strCache>
            </c:strRef>
          </c:cat>
          <c:val>
            <c:numRef>
              <c:f>'1.1.1.1(B)'!$C$26:$H$26</c:f>
              <c:numCache>
                <c:formatCode>#,##0</c:formatCode>
                <c:ptCount val="6"/>
                <c:pt idx="1">
                  <c:v>6</c:v>
                </c:pt>
                <c:pt idx="2">
                  <c:v>3</c:v>
                </c:pt>
              </c:numCache>
            </c:numRef>
          </c:val>
        </c:ser>
        <c:dLbls/>
        <c:axId val="73972736"/>
        <c:axId val="73990912"/>
      </c:barChart>
      <c:lineChart>
        <c:grouping val="standard"/>
        <c:ser>
          <c:idx val="1"/>
          <c:order val="1"/>
          <c:tx>
            <c:strRef>
              <c:f>'1.1.1.1(B)'!$B$27</c:f>
              <c:strCache>
                <c:ptCount val="1"/>
                <c:pt idx="0">
                  <c:v>Número de eventos programados X100</c:v>
                </c:pt>
              </c:strCache>
            </c:strRef>
          </c:tx>
          <c:marker>
            <c:symbol val="none"/>
          </c:marker>
          <c:cat>
            <c:strRef>
              <c:f>'1.1.1.1(B)'!$C$25:$H$25</c:f>
              <c:strCache>
                <c:ptCount val="6"/>
                <c:pt idx="0">
                  <c:v>FEBRERO</c:v>
                </c:pt>
                <c:pt idx="1">
                  <c:v>ABRIL</c:v>
                </c:pt>
                <c:pt idx="2">
                  <c:v>JUNIO</c:v>
                </c:pt>
                <c:pt idx="3">
                  <c:v>AGOSTO</c:v>
                </c:pt>
                <c:pt idx="4">
                  <c:v>OCTUBRE</c:v>
                </c:pt>
                <c:pt idx="5">
                  <c:v>DICIEMBRE</c:v>
                </c:pt>
              </c:strCache>
            </c:strRef>
          </c:cat>
          <c:val>
            <c:numRef>
              <c:f>'1.1.1.1(B)'!$C$27:$H$27</c:f>
              <c:numCache>
                <c:formatCode>0</c:formatCode>
                <c:ptCount val="6"/>
                <c:pt idx="0">
                  <c:v>5</c:v>
                </c:pt>
                <c:pt idx="1">
                  <c:v>5</c:v>
                </c:pt>
                <c:pt idx="2">
                  <c:v>5</c:v>
                </c:pt>
                <c:pt idx="3">
                  <c:v>5</c:v>
                </c:pt>
                <c:pt idx="4">
                  <c:v>5</c:v>
                </c:pt>
                <c:pt idx="5">
                  <c:v>5</c:v>
                </c:pt>
              </c:numCache>
            </c:numRef>
          </c:val>
        </c:ser>
        <c:dLbls/>
        <c:marker val="1"/>
        <c:axId val="73972736"/>
        <c:axId val="73990912"/>
      </c:lineChart>
      <c:lineChart>
        <c:grouping val="standard"/>
        <c:ser>
          <c:idx val="2"/>
          <c:order val="2"/>
          <c:tx>
            <c:strRef>
              <c:f>'1.1.1.1(B)'!$B$28</c:f>
              <c:strCache>
                <c:ptCount val="1"/>
                <c:pt idx="0">
                  <c:v>CUMPLIMIENTO AÑO VIGENTE</c:v>
                </c:pt>
              </c:strCache>
            </c:strRef>
          </c:tx>
          <c:dLbls>
            <c:dLbl>
              <c:idx val="4"/>
              <c:layout>
                <c:manualLayout>
                  <c:x val="-2.4816694867456288E-2"/>
                  <c:y val="6.9444444444444434E-2"/>
                </c:manualLayout>
              </c:layout>
              <c:dLblPos val="r"/>
              <c:showVal val="1"/>
              <c:extLst>
                <c:ext xmlns:c15="http://schemas.microsoft.com/office/drawing/2012/chart" uri="{CE6537A1-D6FC-4f65-9D91-7224C49458BB}">
                  <c15:layout/>
                </c:ext>
              </c:extLst>
            </c:dLbl>
            <c:dLbl>
              <c:idx val="5"/>
              <c:layout>
                <c:manualLayout>
                  <c:x val="-3.835307388606881E-2"/>
                  <c:y val="6.9444444444444503E-2"/>
                </c:manualLayout>
              </c:layout>
              <c:dLblPos val="r"/>
              <c:showVal val="1"/>
              <c:extLst>
                <c:ext xmlns:c15="http://schemas.microsoft.com/office/drawing/2012/chart" uri="{CE6537A1-D6FC-4f65-9D91-7224C49458BB}">
                  <c15:layout/>
                </c:ext>
              </c:extLst>
            </c:dLbl>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extLst>
              <c:ext xmlns:c15="http://schemas.microsoft.com/office/drawing/2012/chart" uri="{CE6537A1-D6FC-4f65-9D91-7224C49458BB}">
                <c15:layout/>
                <c15:showLeaderLines val="0"/>
              </c:ext>
            </c:extLst>
          </c:dLbls>
          <c:cat>
            <c:strRef>
              <c:f>'1.1.1.1(B)'!$C$25:$H$25</c:f>
              <c:strCache>
                <c:ptCount val="6"/>
                <c:pt idx="0">
                  <c:v>FEBRERO</c:v>
                </c:pt>
                <c:pt idx="1">
                  <c:v>ABRIL</c:v>
                </c:pt>
                <c:pt idx="2">
                  <c:v>JUNIO</c:v>
                </c:pt>
                <c:pt idx="3">
                  <c:v>AGOSTO</c:v>
                </c:pt>
                <c:pt idx="4">
                  <c:v>OCTUBRE</c:v>
                </c:pt>
                <c:pt idx="5">
                  <c:v>DICIEMBRE</c:v>
                </c:pt>
              </c:strCache>
            </c:strRef>
          </c:cat>
          <c:val>
            <c:numRef>
              <c:f>'1.1.1.1(B)'!$C$28:$H$28</c:f>
              <c:numCache>
                <c:formatCode>0%</c:formatCode>
                <c:ptCount val="6"/>
                <c:pt idx="0">
                  <c:v>0</c:v>
                </c:pt>
                <c:pt idx="1">
                  <c:v>1</c:v>
                </c:pt>
                <c:pt idx="2">
                  <c:v>1</c:v>
                </c:pt>
                <c:pt idx="3">
                  <c:v>1</c:v>
                </c:pt>
                <c:pt idx="4">
                  <c:v>1</c:v>
                </c:pt>
                <c:pt idx="5">
                  <c:v>1</c:v>
                </c:pt>
              </c:numCache>
            </c:numRef>
          </c:val>
        </c:ser>
        <c:dLbls/>
        <c:marker val="1"/>
        <c:axId val="73992448"/>
        <c:axId val="73998336"/>
      </c:lineChart>
      <c:catAx>
        <c:axId val="73972736"/>
        <c:scaling>
          <c:orientation val="minMax"/>
        </c:scaling>
        <c:axPos val="b"/>
        <c:numFmt formatCode="General" sourceLinked="1"/>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73990912"/>
        <c:crosses val="autoZero"/>
        <c:auto val="1"/>
        <c:lblAlgn val="ctr"/>
        <c:lblOffset val="100"/>
      </c:catAx>
      <c:valAx>
        <c:axId val="73990912"/>
        <c:scaling>
          <c:orientation val="minMax"/>
        </c:scaling>
        <c:axPos val="l"/>
        <c:majorGridlines/>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3972736"/>
        <c:crosses val="autoZero"/>
        <c:crossBetween val="between"/>
      </c:valAx>
      <c:catAx>
        <c:axId val="73992448"/>
        <c:scaling>
          <c:orientation val="minMax"/>
        </c:scaling>
        <c:delete val="1"/>
        <c:axPos val="b"/>
        <c:numFmt formatCode="General" sourceLinked="1"/>
        <c:tickLblPos val="none"/>
        <c:crossAx val="73998336"/>
        <c:crosses val="autoZero"/>
        <c:auto val="1"/>
        <c:lblAlgn val="ctr"/>
        <c:lblOffset val="100"/>
      </c:catAx>
      <c:valAx>
        <c:axId val="73998336"/>
        <c:scaling>
          <c:orientation val="minMax"/>
        </c:scaling>
        <c:axPos val="r"/>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3992448"/>
        <c:crosses val="max"/>
        <c:crossBetween val="between"/>
      </c:valAx>
    </c:plotArea>
    <c:legend>
      <c:legendPos val="r"/>
      <c:layout>
        <c:manualLayout>
          <c:xMode val="edge"/>
          <c:yMode val="edge"/>
          <c:x val="0.67190576316082784"/>
          <c:y val="0.28982293879932047"/>
          <c:w val="0.31237714070271638"/>
          <c:h val="0.4446902470524518"/>
        </c:manualLayout>
      </c:layout>
      <c:txPr>
        <a:bodyPr/>
        <a:lstStyle/>
        <a:p>
          <a:pPr>
            <a:defRPr sz="920"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577" l="0.70000000000000062" r="0.70000000000000062" t="0.750000000000005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0609037328094394"/>
          <c:y val="2.8761061946902627E-2"/>
          <c:w val="0.45579567779960967"/>
          <c:h val="0.80752212389380529"/>
        </c:manualLayout>
      </c:layout>
      <c:barChart>
        <c:barDir val="col"/>
        <c:grouping val="clustered"/>
        <c:ser>
          <c:idx val="0"/>
          <c:order val="0"/>
          <c:tx>
            <c:strRef>
              <c:f>'1.1.1.1(C) '!$B$26</c:f>
              <c:strCache>
                <c:ptCount val="1"/>
                <c:pt idx="0">
                  <c:v>PLAN PROGRAMADO</c:v>
                </c:pt>
              </c:strCache>
            </c:strRef>
          </c:tx>
          <c:dLbls>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extLst>
              <c:ext xmlns:c15="http://schemas.microsoft.com/office/drawing/2012/chart" uri="{CE6537A1-D6FC-4f65-9D91-7224C49458BB}">
                <c15:layout/>
                <c15:showLeaderLines val="0"/>
              </c:ext>
            </c:extLst>
          </c:dLbls>
          <c:cat>
            <c:strRef>
              <c:f>'1.1.1.1(C) '!$C$25:$H$25</c:f>
              <c:strCache>
                <c:ptCount val="6"/>
                <c:pt idx="0">
                  <c:v>FEBRERO</c:v>
                </c:pt>
                <c:pt idx="1">
                  <c:v>ABRIL</c:v>
                </c:pt>
                <c:pt idx="2">
                  <c:v>JUNIO</c:v>
                </c:pt>
                <c:pt idx="3">
                  <c:v>AGOSTO</c:v>
                </c:pt>
                <c:pt idx="4">
                  <c:v>OCTUBRE</c:v>
                </c:pt>
                <c:pt idx="5">
                  <c:v>DICIEMBRE</c:v>
                </c:pt>
              </c:strCache>
            </c:strRef>
          </c:cat>
          <c:val>
            <c:numRef>
              <c:f>'1.1.1.1(C) '!$C$26:$H$26</c:f>
              <c:numCache>
                <c:formatCode>#,##0</c:formatCode>
                <c:ptCount val="6"/>
                <c:pt idx="0">
                  <c:v>16.5</c:v>
                </c:pt>
                <c:pt idx="1">
                  <c:v>16.5</c:v>
                </c:pt>
                <c:pt idx="2">
                  <c:v>16.5</c:v>
                </c:pt>
                <c:pt idx="3">
                  <c:v>16.5</c:v>
                </c:pt>
                <c:pt idx="4">
                  <c:v>16.5</c:v>
                </c:pt>
                <c:pt idx="5">
                  <c:v>17</c:v>
                </c:pt>
              </c:numCache>
            </c:numRef>
          </c:val>
        </c:ser>
        <c:dLbls/>
        <c:axId val="74249344"/>
        <c:axId val="74250880"/>
      </c:barChart>
      <c:lineChart>
        <c:grouping val="standard"/>
        <c:ser>
          <c:idx val="1"/>
          <c:order val="1"/>
          <c:tx>
            <c:strRef>
              <c:f>'1.1.1.1(C) '!$B$27</c:f>
              <c:strCache>
                <c:ptCount val="1"/>
                <c:pt idx="0">
                  <c:v>PLAN IMPLEMENTADO</c:v>
                </c:pt>
              </c:strCache>
            </c:strRef>
          </c:tx>
          <c:marker>
            <c:symbol val="none"/>
          </c:marker>
          <c:cat>
            <c:strRef>
              <c:f>'1.1.1.1(C) '!$C$25:$H$25</c:f>
              <c:strCache>
                <c:ptCount val="6"/>
                <c:pt idx="0">
                  <c:v>FEBRERO</c:v>
                </c:pt>
                <c:pt idx="1">
                  <c:v>ABRIL</c:v>
                </c:pt>
                <c:pt idx="2">
                  <c:v>JUNIO</c:v>
                </c:pt>
                <c:pt idx="3">
                  <c:v>AGOSTO</c:v>
                </c:pt>
                <c:pt idx="4">
                  <c:v>OCTUBRE</c:v>
                </c:pt>
                <c:pt idx="5">
                  <c:v>DICIEMBRE</c:v>
                </c:pt>
              </c:strCache>
            </c:strRef>
          </c:cat>
          <c:val>
            <c:numRef>
              <c:f>'1.1.1.1(C) '!$C$27:$H$27</c:f>
              <c:numCache>
                <c:formatCode>0</c:formatCode>
                <c:ptCount val="6"/>
                <c:pt idx="0">
                  <c:v>100</c:v>
                </c:pt>
                <c:pt idx="1">
                  <c:v>100</c:v>
                </c:pt>
                <c:pt idx="2">
                  <c:v>100</c:v>
                </c:pt>
                <c:pt idx="3">
                  <c:v>100</c:v>
                </c:pt>
                <c:pt idx="4">
                  <c:v>100</c:v>
                </c:pt>
                <c:pt idx="5">
                  <c:v>100</c:v>
                </c:pt>
              </c:numCache>
            </c:numRef>
          </c:val>
        </c:ser>
        <c:dLbls/>
        <c:marker val="1"/>
        <c:axId val="74249344"/>
        <c:axId val="74250880"/>
      </c:lineChart>
      <c:lineChart>
        <c:grouping val="standard"/>
        <c:ser>
          <c:idx val="2"/>
          <c:order val="2"/>
          <c:tx>
            <c:strRef>
              <c:f>'1.1.1.1(C) '!$B$28</c:f>
              <c:strCache>
                <c:ptCount val="1"/>
                <c:pt idx="0">
                  <c:v>CUMPLIMIENTO AÑO VIGENTE</c:v>
                </c:pt>
              </c:strCache>
            </c:strRef>
          </c:tx>
          <c:dLbls>
            <c:dLbl>
              <c:idx val="4"/>
              <c:layout>
                <c:manualLayout>
                  <c:x val="-2.4816694867456288E-2"/>
                  <c:y val="6.9444444444444434E-2"/>
                </c:manualLayout>
              </c:layout>
              <c:dLblPos val="r"/>
              <c:showVal val="1"/>
              <c:extLst>
                <c:ext xmlns:c15="http://schemas.microsoft.com/office/drawing/2012/chart" uri="{CE6537A1-D6FC-4f65-9D91-7224C49458BB}">
                  <c15:layout/>
                </c:ext>
              </c:extLst>
            </c:dLbl>
            <c:dLbl>
              <c:idx val="5"/>
              <c:layout>
                <c:manualLayout>
                  <c:x val="-3.835307388606881E-2"/>
                  <c:y val="6.9444444444444503E-2"/>
                </c:manualLayout>
              </c:layout>
              <c:dLblPos val="r"/>
              <c:showVal val="1"/>
              <c:extLst>
                <c:ext xmlns:c15="http://schemas.microsoft.com/office/drawing/2012/chart" uri="{CE6537A1-D6FC-4f65-9D91-7224C49458BB}">
                  <c15:layout/>
                </c:ext>
              </c:extLst>
            </c:dLbl>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extLst>
              <c:ext xmlns:c15="http://schemas.microsoft.com/office/drawing/2012/chart" uri="{CE6537A1-D6FC-4f65-9D91-7224C49458BB}">
                <c15:layout/>
                <c15:showLeaderLines val="0"/>
              </c:ext>
            </c:extLst>
          </c:dLbls>
          <c:cat>
            <c:strRef>
              <c:f>'1.1.1.1(C) '!$C$25:$H$25</c:f>
              <c:strCache>
                <c:ptCount val="6"/>
                <c:pt idx="0">
                  <c:v>FEBRERO</c:v>
                </c:pt>
                <c:pt idx="1">
                  <c:v>ABRIL</c:v>
                </c:pt>
                <c:pt idx="2">
                  <c:v>JUNIO</c:v>
                </c:pt>
                <c:pt idx="3">
                  <c:v>AGOSTO</c:v>
                </c:pt>
                <c:pt idx="4">
                  <c:v>OCTUBRE</c:v>
                </c:pt>
                <c:pt idx="5">
                  <c:v>DICIEMBRE</c:v>
                </c:pt>
              </c:strCache>
            </c:strRef>
          </c:cat>
          <c:val>
            <c:numRef>
              <c:f>'1.1.1.1(C) '!$C$28:$H$28</c:f>
              <c:numCache>
                <c:formatCode>0%</c:formatCode>
                <c:ptCount val="6"/>
                <c:pt idx="0">
                  <c:v>0.16500000000000001</c:v>
                </c:pt>
                <c:pt idx="1">
                  <c:v>0.33</c:v>
                </c:pt>
                <c:pt idx="2">
                  <c:v>0.495</c:v>
                </c:pt>
                <c:pt idx="3">
                  <c:v>0.66</c:v>
                </c:pt>
                <c:pt idx="4">
                  <c:v>0.82499999999999996</c:v>
                </c:pt>
                <c:pt idx="5">
                  <c:v>0.995</c:v>
                </c:pt>
              </c:numCache>
            </c:numRef>
          </c:val>
        </c:ser>
        <c:dLbls/>
        <c:marker val="1"/>
        <c:axId val="74404224"/>
        <c:axId val="74405760"/>
      </c:lineChart>
      <c:catAx>
        <c:axId val="74249344"/>
        <c:scaling>
          <c:orientation val="minMax"/>
        </c:scaling>
        <c:axPos val="b"/>
        <c:numFmt formatCode="General" sourceLinked="1"/>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74250880"/>
        <c:crosses val="autoZero"/>
        <c:auto val="1"/>
        <c:lblAlgn val="ctr"/>
        <c:lblOffset val="100"/>
      </c:catAx>
      <c:valAx>
        <c:axId val="74250880"/>
        <c:scaling>
          <c:orientation val="minMax"/>
        </c:scaling>
        <c:axPos val="l"/>
        <c:majorGridlines/>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4249344"/>
        <c:crosses val="autoZero"/>
        <c:crossBetween val="between"/>
      </c:valAx>
      <c:catAx>
        <c:axId val="74404224"/>
        <c:scaling>
          <c:orientation val="minMax"/>
        </c:scaling>
        <c:delete val="1"/>
        <c:axPos val="b"/>
        <c:numFmt formatCode="General" sourceLinked="1"/>
        <c:tickLblPos val="none"/>
        <c:crossAx val="74405760"/>
        <c:crosses val="autoZero"/>
        <c:auto val="1"/>
        <c:lblAlgn val="ctr"/>
        <c:lblOffset val="100"/>
      </c:catAx>
      <c:valAx>
        <c:axId val="74405760"/>
        <c:scaling>
          <c:orientation val="minMax"/>
        </c:scaling>
        <c:axPos val="r"/>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4404224"/>
        <c:crosses val="max"/>
        <c:crossBetween val="between"/>
      </c:valAx>
    </c:plotArea>
    <c:legend>
      <c:legendPos val="r"/>
      <c:layout>
        <c:manualLayout>
          <c:xMode val="edge"/>
          <c:yMode val="edge"/>
          <c:x val="0.67190576316082806"/>
          <c:y val="0.28982293879932064"/>
          <c:w val="0.31237714070271638"/>
          <c:h val="0.4446902470524518"/>
        </c:manualLayout>
      </c:layout>
      <c:txPr>
        <a:bodyPr/>
        <a:lstStyle/>
        <a:p>
          <a:pPr>
            <a:defRPr sz="920"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6" l="0.70000000000000062" r="0.70000000000000062" t="0.75000000000000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0609037328094394"/>
          <c:y val="2.8761061946902627E-2"/>
          <c:w val="0.45579567779960967"/>
          <c:h val="0.80752212389380529"/>
        </c:manualLayout>
      </c:layout>
      <c:barChart>
        <c:barDir val="col"/>
        <c:grouping val="clustered"/>
        <c:ser>
          <c:idx val="0"/>
          <c:order val="0"/>
          <c:tx>
            <c:strRef>
              <c:f>' 1.1.1.2'!$B$26</c:f>
              <c:strCache>
                <c:ptCount val="1"/>
                <c:pt idx="0">
                  <c:v>Numero de obras realizadas</c:v>
                </c:pt>
              </c:strCache>
            </c:strRef>
          </c:tx>
          <c:dLbls>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extLst>
              <c:ext xmlns:c15="http://schemas.microsoft.com/office/drawing/2012/chart" uri="{CE6537A1-D6FC-4f65-9D91-7224C49458BB}">
                <c15:layout/>
                <c15:showLeaderLines val="0"/>
              </c:ext>
            </c:extLst>
          </c:dLbls>
          <c:cat>
            <c:strRef>
              <c:f>' 1.1.1.2'!$C$25:$H$25</c:f>
              <c:strCache>
                <c:ptCount val="6"/>
                <c:pt idx="0">
                  <c:v>FEBRERO</c:v>
                </c:pt>
                <c:pt idx="1">
                  <c:v>ABRIL</c:v>
                </c:pt>
                <c:pt idx="2">
                  <c:v>JUNIO</c:v>
                </c:pt>
                <c:pt idx="3">
                  <c:v>AGOSTO</c:v>
                </c:pt>
                <c:pt idx="4">
                  <c:v>OCTUBRE</c:v>
                </c:pt>
                <c:pt idx="5">
                  <c:v>DICIEMBRE</c:v>
                </c:pt>
              </c:strCache>
            </c:strRef>
          </c:cat>
          <c:val>
            <c:numRef>
              <c:f>' 1.1.1.2'!$C$26:$H$26</c:f>
              <c:numCache>
                <c:formatCode>#,##0</c:formatCode>
                <c:ptCount val="6"/>
                <c:pt idx="5">
                  <c:v>1</c:v>
                </c:pt>
              </c:numCache>
            </c:numRef>
          </c:val>
        </c:ser>
        <c:dLbls/>
        <c:axId val="74365952"/>
        <c:axId val="74453760"/>
      </c:barChart>
      <c:lineChart>
        <c:grouping val="standard"/>
        <c:ser>
          <c:idx val="1"/>
          <c:order val="1"/>
          <c:tx>
            <c:strRef>
              <c:f>' 1.1.1.2'!$B$27</c:f>
              <c:strCache>
                <c:ptCount val="1"/>
                <c:pt idx="0">
                  <c:v>Numero de obras planeadas</c:v>
                </c:pt>
              </c:strCache>
            </c:strRef>
          </c:tx>
          <c:marker>
            <c:symbol val="none"/>
          </c:marker>
          <c:cat>
            <c:strRef>
              <c:f>' 1.1.1.2'!$C$25:$H$25</c:f>
              <c:strCache>
                <c:ptCount val="6"/>
                <c:pt idx="0">
                  <c:v>FEBRERO</c:v>
                </c:pt>
                <c:pt idx="1">
                  <c:v>ABRIL</c:v>
                </c:pt>
                <c:pt idx="2">
                  <c:v>JUNIO</c:v>
                </c:pt>
                <c:pt idx="3">
                  <c:v>AGOSTO</c:v>
                </c:pt>
                <c:pt idx="4">
                  <c:v>OCTUBRE</c:v>
                </c:pt>
                <c:pt idx="5">
                  <c:v>DICIEMBRE</c:v>
                </c:pt>
              </c:strCache>
            </c:strRef>
          </c:cat>
          <c:val>
            <c:numRef>
              <c:f>' 1.1.1.2'!$C$27:$H$27</c:f>
              <c:numCache>
                <c:formatCode>0</c:formatCode>
                <c:ptCount val="6"/>
                <c:pt idx="0">
                  <c:v>1</c:v>
                </c:pt>
                <c:pt idx="1">
                  <c:v>1</c:v>
                </c:pt>
                <c:pt idx="2">
                  <c:v>1</c:v>
                </c:pt>
                <c:pt idx="3">
                  <c:v>1</c:v>
                </c:pt>
                <c:pt idx="4">
                  <c:v>1</c:v>
                </c:pt>
                <c:pt idx="5">
                  <c:v>1</c:v>
                </c:pt>
              </c:numCache>
            </c:numRef>
          </c:val>
        </c:ser>
        <c:dLbls/>
        <c:marker val="1"/>
        <c:axId val="74365952"/>
        <c:axId val="74453760"/>
      </c:lineChart>
      <c:lineChart>
        <c:grouping val="standard"/>
        <c:ser>
          <c:idx val="2"/>
          <c:order val="2"/>
          <c:tx>
            <c:strRef>
              <c:f>' 1.1.1.2'!$B$28</c:f>
              <c:strCache>
                <c:ptCount val="1"/>
                <c:pt idx="0">
                  <c:v>CUMPLIMIENTO AÑO VIGENTE</c:v>
                </c:pt>
              </c:strCache>
            </c:strRef>
          </c:tx>
          <c:dLbls>
            <c:dLbl>
              <c:idx val="4"/>
              <c:layout>
                <c:manualLayout>
                  <c:x val="-2.4816694867456288E-2"/>
                  <c:y val="6.9444444444444434E-2"/>
                </c:manualLayout>
              </c:layout>
              <c:dLblPos val="r"/>
              <c:showVal val="1"/>
              <c:extLst>
                <c:ext xmlns:c15="http://schemas.microsoft.com/office/drawing/2012/chart" uri="{CE6537A1-D6FC-4f65-9D91-7224C49458BB}">
                  <c15:layout/>
                </c:ext>
              </c:extLst>
            </c:dLbl>
            <c:dLbl>
              <c:idx val="5"/>
              <c:layout>
                <c:manualLayout>
                  <c:x val="-3.835307388606881E-2"/>
                  <c:y val="6.9444444444444503E-2"/>
                </c:manualLayout>
              </c:layout>
              <c:dLblPos val="r"/>
              <c:showVal val="1"/>
              <c:extLst>
                <c:ext xmlns:c15="http://schemas.microsoft.com/office/drawing/2012/chart" uri="{CE6537A1-D6FC-4f65-9D91-7224C49458BB}">
                  <c15:layout/>
                </c:ext>
              </c:extLst>
            </c:dLbl>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extLst>
              <c:ext xmlns:c15="http://schemas.microsoft.com/office/drawing/2012/chart" uri="{CE6537A1-D6FC-4f65-9D91-7224C49458BB}">
                <c15:layout/>
                <c15:showLeaderLines val="0"/>
              </c:ext>
            </c:extLst>
          </c:dLbls>
          <c:cat>
            <c:strRef>
              <c:f>' 1.1.1.2'!$C$25:$H$25</c:f>
              <c:strCache>
                <c:ptCount val="6"/>
                <c:pt idx="0">
                  <c:v>FEBRERO</c:v>
                </c:pt>
                <c:pt idx="1">
                  <c:v>ABRIL</c:v>
                </c:pt>
                <c:pt idx="2">
                  <c:v>JUNIO</c:v>
                </c:pt>
                <c:pt idx="3">
                  <c:v>AGOSTO</c:v>
                </c:pt>
                <c:pt idx="4">
                  <c:v>OCTUBRE</c:v>
                </c:pt>
                <c:pt idx="5">
                  <c:v>DICIEMBRE</c:v>
                </c:pt>
              </c:strCache>
            </c:strRef>
          </c:cat>
          <c:val>
            <c:numRef>
              <c:f>' 1.1.1.2'!$C$28:$H$28</c:f>
              <c:numCache>
                <c:formatCode>0%</c:formatCode>
                <c:ptCount val="6"/>
                <c:pt idx="0">
                  <c:v>0</c:v>
                </c:pt>
                <c:pt idx="1">
                  <c:v>0</c:v>
                </c:pt>
                <c:pt idx="2">
                  <c:v>0</c:v>
                </c:pt>
                <c:pt idx="3">
                  <c:v>0</c:v>
                </c:pt>
                <c:pt idx="4">
                  <c:v>0</c:v>
                </c:pt>
                <c:pt idx="5">
                  <c:v>1</c:v>
                </c:pt>
              </c:numCache>
            </c:numRef>
          </c:val>
        </c:ser>
        <c:dLbls/>
        <c:marker val="1"/>
        <c:axId val="74455296"/>
        <c:axId val="74465280"/>
      </c:lineChart>
      <c:catAx>
        <c:axId val="74365952"/>
        <c:scaling>
          <c:orientation val="minMax"/>
        </c:scaling>
        <c:axPos val="b"/>
        <c:numFmt formatCode="General" sourceLinked="1"/>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74453760"/>
        <c:crosses val="autoZero"/>
        <c:auto val="1"/>
        <c:lblAlgn val="ctr"/>
        <c:lblOffset val="100"/>
      </c:catAx>
      <c:valAx>
        <c:axId val="74453760"/>
        <c:scaling>
          <c:orientation val="minMax"/>
        </c:scaling>
        <c:axPos val="l"/>
        <c:majorGridlines/>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4365952"/>
        <c:crosses val="autoZero"/>
        <c:crossBetween val="between"/>
      </c:valAx>
      <c:catAx>
        <c:axId val="74455296"/>
        <c:scaling>
          <c:orientation val="minMax"/>
        </c:scaling>
        <c:delete val="1"/>
        <c:axPos val="b"/>
        <c:numFmt formatCode="General" sourceLinked="1"/>
        <c:tickLblPos val="none"/>
        <c:crossAx val="74465280"/>
        <c:crosses val="autoZero"/>
        <c:auto val="1"/>
        <c:lblAlgn val="ctr"/>
        <c:lblOffset val="100"/>
      </c:catAx>
      <c:valAx>
        <c:axId val="74465280"/>
        <c:scaling>
          <c:orientation val="minMax"/>
        </c:scaling>
        <c:axPos val="r"/>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4455296"/>
        <c:crosses val="max"/>
        <c:crossBetween val="between"/>
      </c:valAx>
    </c:plotArea>
    <c:legend>
      <c:legendPos val="r"/>
      <c:layout>
        <c:manualLayout>
          <c:xMode val="edge"/>
          <c:yMode val="edge"/>
          <c:x val="0.67190576316082806"/>
          <c:y val="0.28982293879932064"/>
          <c:w val="0.31237714070271638"/>
          <c:h val="0.4446902470524518"/>
        </c:manualLayout>
      </c:layout>
      <c:txPr>
        <a:bodyPr/>
        <a:lstStyle/>
        <a:p>
          <a:pPr>
            <a:defRPr sz="920"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6" l="0.70000000000000062" r="0.70000000000000062" t="0.75000000000000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0609037328094394"/>
          <c:y val="2.8761061946902627E-2"/>
          <c:w val="0.45579567779960967"/>
          <c:h val="0.80752212389380529"/>
        </c:manualLayout>
      </c:layout>
      <c:barChart>
        <c:barDir val="col"/>
        <c:grouping val="clustered"/>
        <c:ser>
          <c:idx val="0"/>
          <c:order val="0"/>
          <c:tx>
            <c:strRef>
              <c:f>'1.1.1.3 '!$B$26</c:f>
              <c:strCache>
                <c:ptCount val="1"/>
                <c:pt idx="0">
                  <c:v>Número de eventos realizados </c:v>
                </c:pt>
              </c:strCache>
            </c:strRef>
          </c:tx>
          <c:dLbls>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extLst>
              <c:ext xmlns:c15="http://schemas.microsoft.com/office/drawing/2012/chart" uri="{CE6537A1-D6FC-4f65-9D91-7224C49458BB}">
                <c15:layout/>
                <c15:showLeaderLines val="0"/>
              </c:ext>
            </c:extLst>
          </c:dLbls>
          <c:cat>
            <c:strRef>
              <c:f>'1.1.1.3 '!$C$25:$H$25</c:f>
              <c:strCache>
                <c:ptCount val="6"/>
                <c:pt idx="0">
                  <c:v>FEBRERO</c:v>
                </c:pt>
                <c:pt idx="1">
                  <c:v>ABRIL</c:v>
                </c:pt>
                <c:pt idx="2">
                  <c:v>JUNIO</c:v>
                </c:pt>
                <c:pt idx="3">
                  <c:v>AGOSTO</c:v>
                </c:pt>
                <c:pt idx="4">
                  <c:v>OCTUBRE</c:v>
                </c:pt>
                <c:pt idx="5">
                  <c:v>DICIEMBRE</c:v>
                </c:pt>
              </c:strCache>
            </c:strRef>
          </c:cat>
          <c:val>
            <c:numRef>
              <c:f>'1.1.1.3 '!$C$26:$H$26</c:f>
              <c:numCache>
                <c:formatCode>#,##0</c:formatCode>
                <c:ptCount val="6"/>
                <c:pt idx="1">
                  <c:v>2</c:v>
                </c:pt>
                <c:pt idx="2">
                  <c:v>1</c:v>
                </c:pt>
                <c:pt idx="4">
                  <c:v>1</c:v>
                </c:pt>
              </c:numCache>
            </c:numRef>
          </c:val>
        </c:ser>
        <c:dLbls/>
        <c:axId val="74760960"/>
        <c:axId val="74762496"/>
      </c:barChart>
      <c:lineChart>
        <c:grouping val="standard"/>
        <c:ser>
          <c:idx val="1"/>
          <c:order val="1"/>
          <c:tx>
            <c:strRef>
              <c:f>'1.1.1.3 '!$B$27</c:f>
              <c:strCache>
                <c:ptCount val="1"/>
                <c:pt idx="0">
                  <c:v>Número de eventos planeados</c:v>
                </c:pt>
              </c:strCache>
            </c:strRef>
          </c:tx>
          <c:marker>
            <c:symbol val="none"/>
          </c:marker>
          <c:cat>
            <c:strRef>
              <c:f>'1.1.1.3 '!$C$25:$H$25</c:f>
              <c:strCache>
                <c:ptCount val="6"/>
                <c:pt idx="0">
                  <c:v>FEBRERO</c:v>
                </c:pt>
                <c:pt idx="1">
                  <c:v>ABRIL</c:v>
                </c:pt>
                <c:pt idx="2">
                  <c:v>JUNIO</c:v>
                </c:pt>
                <c:pt idx="3">
                  <c:v>AGOSTO</c:v>
                </c:pt>
                <c:pt idx="4">
                  <c:v>OCTUBRE</c:v>
                </c:pt>
                <c:pt idx="5">
                  <c:v>DICIEMBRE</c:v>
                </c:pt>
              </c:strCache>
            </c:strRef>
          </c:cat>
          <c:val>
            <c:numRef>
              <c:f>'1.1.1.3 '!$C$27:$H$27</c:f>
              <c:numCache>
                <c:formatCode>0</c:formatCode>
                <c:ptCount val="6"/>
                <c:pt idx="0">
                  <c:v>3</c:v>
                </c:pt>
                <c:pt idx="1">
                  <c:v>3</c:v>
                </c:pt>
                <c:pt idx="2">
                  <c:v>3</c:v>
                </c:pt>
                <c:pt idx="3">
                  <c:v>3</c:v>
                </c:pt>
                <c:pt idx="4">
                  <c:v>3</c:v>
                </c:pt>
                <c:pt idx="5">
                  <c:v>3</c:v>
                </c:pt>
              </c:numCache>
            </c:numRef>
          </c:val>
        </c:ser>
        <c:dLbls/>
        <c:marker val="1"/>
        <c:axId val="74760960"/>
        <c:axId val="74762496"/>
      </c:lineChart>
      <c:lineChart>
        <c:grouping val="standard"/>
        <c:ser>
          <c:idx val="2"/>
          <c:order val="2"/>
          <c:tx>
            <c:strRef>
              <c:f>'1.1.1.3 '!$B$28</c:f>
              <c:strCache>
                <c:ptCount val="1"/>
                <c:pt idx="0">
                  <c:v>CUMPLIMIENTO AÑO VIGENTE</c:v>
                </c:pt>
              </c:strCache>
            </c:strRef>
          </c:tx>
          <c:dLbls>
            <c:dLbl>
              <c:idx val="4"/>
              <c:layout>
                <c:manualLayout>
                  <c:x val="-2.4816694867456288E-2"/>
                  <c:y val="6.9444444444444434E-2"/>
                </c:manualLayout>
              </c:layout>
              <c:dLblPos val="r"/>
              <c:showVal val="1"/>
              <c:extLst>
                <c:ext xmlns:c15="http://schemas.microsoft.com/office/drawing/2012/chart" uri="{CE6537A1-D6FC-4f65-9D91-7224C49458BB}">
                  <c15:layout/>
                </c:ext>
              </c:extLst>
            </c:dLbl>
            <c:dLbl>
              <c:idx val="5"/>
              <c:layout>
                <c:manualLayout>
                  <c:x val="-3.835307388606881E-2"/>
                  <c:y val="6.9444444444444503E-2"/>
                </c:manualLayout>
              </c:layout>
              <c:dLblPos val="r"/>
              <c:showVal val="1"/>
              <c:extLst>
                <c:ext xmlns:c15="http://schemas.microsoft.com/office/drawing/2012/chart" uri="{CE6537A1-D6FC-4f65-9D91-7224C49458BB}">
                  <c15:layout/>
                </c:ext>
              </c:extLst>
            </c:dLbl>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extLst>
              <c:ext xmlns:c15="http://schemas.microsoft.com/office/drawing/2012/chart" uri="{CE6537A1-D6FC-4f65-9D91-7224C49458BB}">
                <c15:layout/>
                <c15:showLeaderLines val="0"/>
              </c:ext>
            </c:extLst>
          </c:dLbls>
          <c:cat>
            <c:strRef>
              <c:f>'1.1.1.3 '!$C$25:$H$25</c:f>
              <c:strCache>
                <c:ptCount val="6"/>
                <c:pt idx="0">
                  <c:v>FEBRERO</c:v>
                </c:pt>
                <c:pt idx="1">
                  <c:v>ABRIL</c:v>
                </c:pt>
                <c:pt idx="2">
                  <c:v>JUNIO</c:v>
                </c:pt>
                <c:pt idx="3">
                  <c:v>AGOSTO</c:v>
                </c:pt>
                <c:pt idx="4">
                  <c:v>OCTUBRE</c:v>
                </c:pt>
                <c:pt idx="5">
                  <c:v>DICIEMBRE</c:v>
                </c:pt>
              </c:strCache>
            </c:strRef>
          </c:cat>
          <c:val>
            <c:numRef>
              <c:f>'1.1.1.3 '!$C$28:$H$28</c:f>
              <c:numCache>
                <c:formatCode>0%</c:formatCode>
                <c:ptCount val="6"/>
                <c:pt idx="0">
                  <c:v>0</c:v>
                </c:pt>
                <c:pt idx="1">
                  <c:v>0.66666666666666663</c:v>
                </c:pt>
                <c:pt idx="2">
                  <c:v>1</c:v>
                </c:pt>
                <c:pt idx="3">
                  <c:v>1</c:v>
                </c:pt>
                <c:pt idx="4">
                  <c:v>1</c:v>
                </c:pt>
                <c:pt idx="5">
                  <c:v>1</c:v>
                </c:pt>
              </c:numCache>
            </c:numRef>
          </c:val>
        </c:ser>
        <c:dLbls/>
        <c:marker val="1"/>
        <c:axId val="74772480"/>
        <c:axId val="74774016"/>
      </c:lineChart>
      <c:catAx>
        <c:axId val="74760960"/>
        <c:scaling>
          <c:orientation val="minMax"/>
        </c:scaling>
        <c:axPos val="b"/>
        <c:numFmt formatCode="General" sourceLinked="1"/>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74762496"/>
        <c:crosses val="autoZero"/>
        <c:auto val="1"/>
        <c:lblAlgn val="ctr"/>
        <c:lblOffset val="100"/>
      </c:catAx>
      <c:valAx>
        <c:axId val="74762496"/>
        <c:scaling>
          <c:orientation val="minMax"/>
        </c:scaling>
        <c:axPos val="l"/>
        <c:majorGridlines/>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4760960"/>
        <c:crosses val="autoZero"/>
        <c:crossBetween val="between"/>
      </c:valAx>
      <c:catAx>
        <c:axId val="74772480"/>
        <c:scaling>
          <c:orientation val="minMax"/>
        </c:scaling>
        <c:delete val="1"/>
        <c:axPos val="b"/>
        <c:numFmt formatCode="General" sourceLinked="1"/>
        <c:tickLblPos val="none"/>
        <c:crossAx val="74774016"/>
        <c:crosses val="autoZero"/>
        <c:auto val="1"/>
        <c:lblAlgn val="ctr"/>
        <c:lblOffset val="100"/>
      </c:catAx>
      <c:valAx>
        <c:axId val="74774016"/>
        <c:scaling>
          <c:orientation val="minMax"/>
        </c:scaling>
        <c:axPos val="r"/>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4772480"/>
        <c:crosses val="max"/>
        <c:crossBetween val="between"/>
      </c:valAx>
    </c:plotArea>
    <c:legend>
      <c:legendPos val="r"/>
      <c:layout>
        <c:manualLayout>
          <c:xMode val="edge"/>
          <c:yMode val="edge"/>
          <c:x val="0.67190576316082806"/>
          <c:y val="0.28982293879932064"/>
          <c:w val="0.31237714070271638"/>
          <c:h val="0.4446902470524518"/>
        </c:manualLayout>
      </c:layout>
      <c:txPr>
        <a:bodyPr/>
        <a:lstStyle/>
        <a:p>
          <a:pPr>
            <a:defRPr sz="920"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6" l="0.70000000000000062" r="0.70000000000000062" t="0.75000000000000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0609037328094394"/>
          <c:y val="2.8761061946902627E-2"/>
          <c:w val="0.45579567779960967"/>
          <c:h val="0.80752212389380529"/>
        </c:manualLayout>
      </c:layout>
      <c:barChart>
        <c:barDir val="col"/>
        <c:grouping val="clustered"/>
        <c:ser>
          <c:idx val="0"/>
          <c:order val="0"/>
          <c:tx>
            <c:strRef>
              <c:f>'1.1.1.4'!$B$26</c:f>
              <c:strCache>
                <c:ptCount val="1"/>
                <c:pt idx="0">
                  <c:v>Número de actividades realizados</c:v>
                </c:pt>
              </c:strCache>
            </c:strRef>
          </c:tx>
          <c:dLbls>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extLst>
              <c:ext xmlns:c15="http://schemas.microsoft.com/office/drawing/2012/chart" uri="{CE6537A1-D6FC-4f65-9D91-7224C49458BB}">
                <c15:showLeaderLines val="0"/>
              </c:ext>
            </c:extLst>
          </c:dLbls>
          <c:cat>
            <c:strRef>
              <c:f>'1.1.1.4'!$C$25:$H$25</c:f>
              <c:strCache>
                <c:ptCount val="6"/>
                <c:pt idx="0">
                  <c:v>FEBRERO</c:v>
                </c:pt>
                <c:pt idx="1">
                  <c:v>ABRIL</c:v>
                </c:pt>
                <c:pt idx="2">
                  <c:v>JUNIO</c:v>
                </c:pt>
                <c:pt idx="3">
                  <c:v>AGOSTO</c:v>
                </c:pt>
                <c:pt idx="4">
                  <c:v>OCTUBRE</c:v>
                </c:pt>
                <c:pt idx="5">
                  <c:v>DICIEMBRE</c:v>
                </c:pt>
              </c:strCache>
            </c:strRef>
          </c:cat>
          <c:val>
            <c:numRef>
              <c:f>'1.1.1.4'!$C$26:$H$26</c:f>
              <c:numCache>
                <c:formatCode>#,##0</c:formatCode>
                <c:ptCount val="6"/>
              </c:numCache>
            </c:numRef>
          </c:val>
        </c:ser>
        <c:dLbls/>
        <c:axId val="74696960"/>
        <c:axId val="74706944"/>
      </c:barChart>
      <c:lineChart>
        <c:grouping val="standard"/>
        <c:ser>
          <c:idx val="1"/>
          <c:order val="1"/>
          <c:tx>
            <c:strRef>
              <c:f>'1.1.1.4'!$B$27</c:f>
              <c:strCache>
                <c:ptCount val="1"/>
                <c:pt idx="0">
                  <c:v>Número de actvidades programados</c:v>
                </c:pt>
              </c:strCache>
            </c:strRef>
          </c:tx>
          <c:marker>
            <c:symbol val="none"/>
          </c:marker>
          <c:cat>
            <c:strRef>
              <c:f>'1.1.1.4'!$C$25:$H$25</c:f>
              <c:strCache>
                <c:ptCount val="6"/>
                <c:pt idx="0">
                  <c:v>FEBRERO</c:v>
                </c:pt>
                <c:pt idx="1">
                  <c:v>ABRIL</c:v>
                </c:pt>
                <c:pt idx="2">
                  <c:v>JUNIO</c:v>
                </c:pt>
                <c:pt idx="3">
                  <c:v>AGOSTO</c:v>
                </c:pt>
                <c:pt idx="4">
                  <c:v>OCTUBRE</c:v>
                </c:pt>
                <c:pt idx="5">
                  <c:v>DICIEMBRE</c:v>
                </c:pt>
              </c:strCache>
            </c:strRef>
          </c:cat>
          <c:val>
            <c:numRef>
              <c:f>'1.1.1.4'!$C$27:$H$27</c:f>
              <c:numCache>
                <c:formatCode>0</c:formatCode>
                <c:ptCount val="6"/>
                <c:pt idx="0">
                  <c:v>1</c:v>
                </c:pt>
                <c:pt idx="1">
                  <c:v>1</c:v>
                </c:pt>
                <c:pt idx="2">
                  <c:v>1</c:v>
                </c:pt>
                <c:pt idx="3">
                  <c:v>1</c:v>
                </c:pt>
                <c:pt idx="4">
                  <c:v>1</c:v>
                </c:pt>
                <c:pt idx="5">
                  <c:v>1</c:v>
                </c:pt>
              </c:numCache>
            </c:numRef>
          </c:val>
        </c:ser>
        <c:dLbls/>
        <c:marker val="1"/>
        <c:axId val="74696960"/>
        <c:axId val="74706944"/>
      </c:lineChart>
      <c:lineChart>
        <c:grouping val="standard"/>
        <c:ser>
          <c:idx val="2"/>
          <c:order val="2"/>
          <c:tx>
            <c:strRef>
              <c:f>'1.1.1.4'!$B$28</c:f>
              <c:strCache>
                <c:ptCount val="1"/>
                <c:pt idx="0">
                  <c:v>CUMPLIMIENTO AÑO VIGENTE</c:v>
                </c:pt>
              </c:strCache>
            </c:strRef>
          </c:tx>
          <c:dLbls>
            <c:dLbl>
              <c:idx val="4"/>
              <c:layout>
                <c:manualLayout>
                  <c:x val="-2.4816694867456288E-2"/>
                  <c:y val="6.9444444444444434E-2"/>
                </c:manualLayout>
              </c:layout>
              <c:dLblPos val="r"/>
              <c:showVal val="1"/>
              <c:extLst>
                <c:ext xmlns:c15="http://schemas.microsoft.com/office/drawing/2012/chart" uri="{CE6537A1-D6FC-4f65-9D91-7224C49458BB}">
                  <c15:layout/>
                </c:ext>
              </c:extLst>
            </c:dLbl>
            <c:dLbl>
              <c:idx val="5"/>
              <c:layout>
                <c:manualLayout>
                  <c:x val="-3.835307388606881E-2"/>
                  <c:y val="6.9444444444444503E-2"/>
                </c:manualLayout>
              </c:layout>
              <c:dLblPos val="r"/>
              <c:showVal val="1"/>
              <c:extLst>
                <c:ext xmlns:c15="http://schemas.microsoft.com/office/drawing/2012/chart" uri="{CE6537A1-D6FC-4f65-9D91-7224C49458BB}">
                  <c15:layout/>
                </c:ext>
              </c:extLst>
            </c:dLbl>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extLst>
              <c:ext xmlns:c15="http://schemas.microsoft.com/office/drawing/2012/chart" uri="{CE6537A1-D6FC-4f65-9D91-7224C49458BB}">
                <c15:layout/>
                <c15:showLeaderLines val="0"/>
              </c:ext>
            </c:extLst>
          </c:dLbls>
          <c:cat>
            <c:strRef>
              <c:f>'1.1.1.4'!$C$25:$H$25</c:f>
              <c:strCache>
                <c:ptCount val="6"/>
                <c:pt idx="0">
                  <c:v>FEBRERO</c:v>
                </c:pt>
                <c:pt idx="1">
                  <c:v>ABRIL</c:v>
                </c:pt>
                <c:pt idx="2">
                  <c:v>JUNIO</c:v>
                </c:pt>
                <c:pt idx="3">
                  <c:v>AGOSTO</c:v>
                </c:pt>
                <c:pt idx="4">
                  <c:v>OCTUBRE</c:v>
                </c:pt>
                <c:pt idx="5">
                  <c:v>DICIEMBRE</c:v>
                </c:pt>
              </c:strCache>
            </c:strRef>
          </c:cat>
          <c:val>
            <c:numRef>
              <c:f>'1.1.1.4'!$C$28:$H$28</c:f>
              <c:numCache>
                <c:formatCode>0%</c:formatCode>
                <c:ptCount val="6"/>
                <c:pt idx="0">
                  <c:v>0</c:v>
                </c:pt>
                <c:pt idx="1">
                  <c:v>0</c:v>
                </c:pt>
                <c:pt idx="2">
                  <c:v>0</c:v>
                </c:pt>
                <c:pt idx="3">
                  <c:v>0</c:v>
                </c:pt>
                <c:pt idx="4">
                  <c:v>0</c:v>
                </c:pt>
                <c:pt idx="5">
                  <c:v>0</c:v>
                </c:pt>
              </c:numCache>
            </c:numRef>
          </c:val>
        </c:ser>
        <c:dLbls/>
        <c:marker val="1"/>
        <c:axId val="74708480"/>
        <c:axId val="74710016"/>
      </c:lineChart>
      <c:catAx>
        <c:axId val="74696960"/>
        <c:scaling>
          <c:orientation val="minMax"/>
        </c:scaling>
        <c:axPos val="b"/>
        <c:numFmt formatCode="General" sourceLinked="1"/>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74706944"/>
        <c:crosses val="autoZero"/>
        <c:auto val="1"/>
        <c:lblAlgn val="ctr"/>
        <c:lblOffset val="100"/>
      </c:catAx>
      <c:valAx>
        <c:axId val="74706944"/>
        <c:scaling>
          <c:orientation val="minMax"/>
        </c:scaling>
        <c:axPos val="l"/>
        <c:majorGridlines/>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4696960"/>
        <c:crosses val="autoZero"/>
        <c:crossBetween val="between"/>
      </c:valAx>
      <c:catAx>
        <c:axId val="74708480"/>
        <c:scaling>
          <c:orientation val="minMax"/>
        </c:scaling>
        <c:delete val="1"/>
        <c:axPos val="b"/>
        <c:numFmt formatCode="General" sourceLinked="1"/>
        <c:tickLblPos val="none"/>
        <c:crossAx val="74710016"/>
        <c:crosses val="autoZero"/>
        <c:auto val="1"/>
        <c:lblAlgn val="ctr"/>
        <c:lblOffset val="100"/>
      </c:catAx>
      <c:valAx>
        <c:axId val="74710016"/>
        <c:scaling>
          <c:orientation val="minMax"/>
        </c:scaling>
        <c:axPos val="r"/>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4708480"/>
        <c:crosses val="max"/>
        <c:crossBetween val="between"/>
      </c:valAx>
    </c:plotArea>
    <c:legend>
      <c:legendPos val="r"/>
      <c:layout>
        <c:manualLayout>
          <c:xMode val="edge"/>
          <c:yMode val="edge"/>
          <c:x val="0.67190576316082806"/>
          <c:y val="0.28982293879932064"/>
          <c:w val="0.31237714070271638"/>
          <c:h val="0.4446902470524518"/>
        </c:manualLayout>
      </c:layout>
      <c:txPr>
        <a:bodyPr/>
        <a:lstStyle/>
        <a:p>
          <a:pPr>
            <a:defRPr sz="920"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6" l="0.70000000000000062" r="0.70000000000000062" t="0.75000000000000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0609037328094394"/>
          <c:y val="2.8761061946902627E-2"/>
          <c:w val="0.45579567779960967"/>
          <c:h val="0.80752212389380529"/>
        </c:manualLayout>
      </c:layout>
      <c:barChart>
        <c:barDir val="col"/>
        <c:grouping val="clustered"/>
        <c:ser>
          <c:idx val="0"/>
          <c:order val="0"/>
          <c:tx>
            <c:strRef>
              <c:f>'1.1.1.5'!$B$26</c:f>
              <c:strCache>
                <c:ptCount val="1"/>
                <c:pt idx="0">
                  <c:v>Número de escuelas creadas y/o fortalecidas </c:v>
                </c:pt>
              </c:strCache>
            </c:strRef>
          </c:tx>
          <c:dLbls>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extLst>
              <c:ext xmlns:c15="http://schemas.microsoft.com/office/drawing/2012/chart" uri="{CE6537A1-D6FC-4f65-9D91-7224C49458BB}">
                <c15:layout/>
                <c15:showLeaderLines val="0"/>
              </c:ext>
            </c:extLst>
          </c:dLbls>
          <c:cat>
            <c:strRef>
              <c:f>'1.1.1.5'!$C$25:$H$25</c:f>
              <c:strCache>
                <c:ptCount val="6"/>
                <c:pt idx="0">
                  <c:v>FEBRERO</c:v>
                </c:pt>
                <c:pt idx="1">
                  <c:v>ABRIL</c:v>
                </c:pt>
                <c:pt idx="2">
                  <c:v>JUNIO</c:v>
                </c:pt>
                <c:pt idx="3">
                  <c:v>AGOSTO</c:v>
                </c:pt>
                <c:pt idx="4">
                  <c:v>OCTUBRE</c:v>
                </c:pt>
                <c:pt idx="5">
                  <c:v>DICIEMBRE</c:v>
                </c:pt>
              </c:strCache>
            </c:strRef>
          </c:cat>
          <c:val>
            <c:numRef>
              <c:f>'1.1.1.5'!$C$26:$H$26</c:f>
              <c:numCache>
                <c:formatCode>#,##0</c:formatCode>
                <c:ptCount val="6"/>
                <c:pt idx="1">
                  <c:v>3</c:v>
                </c:pt>
                <c:pt idx="2">
                  <c:v>3</c:v>
                </c:pt>
                <c:pt idx="3">
                  <c:v>3</c:v>
                </c:pt>
                <c:pt idx="4">
                  <c:v>3</c:v>
                </c:pt>
                <c:pt idx="5">
                  <c:v>3</c:v>
                </c:pt>
              </c:numCache>
            </c:numRef>
          </c:val>
        </c:ser>
        <c:dLbls/>
        <c:axId val="74260864"/>
        <c:axId val="74262400"/>
      </c:barChart>
      <c:lineChart>
        <c:grouping val="standard"/>
        <c:ser>
          <c:idx val="1"/>
          <c:order val="1"/>
          <c:tx>
            <c:strRef>
              <c:f>'1.1.1.5'!$B$27</c:f>
              <c:strCache>
                <c:ptCount val="1"/>
                <c:pt idx="0">
                  <c:v>/Numero de escuelas programadas </c:v>
                </c:pt>
              </c:strCache>
            </c:strRef>
          </c:tx>
          <c:marker>
            <c:symbol val="none"/>
          </c:marker>
          <c:cat>
            <c:strRef>
              <c:f>'1.1.1.5'!$C$25:$H$25</c:f>
              <c:strCache>
                <c:ptCount val="6"/>
                <c:pt idx="0">
                  <c:v>FEBRERO</c:v>
                </c:pt>
                <c:pt idx="1">
                  <c:v>ABRIL</c:v>
                </c:pt>
                <c:pt idx="2">
                  <c:v>JUNIO</c:v>
                </c:pt>
                <c:pt idx="3">
                  <c:v>AGOSTO</c:v>
                </c:pt>
                <c:pt idx="4">
                  <c:v>OCTUBRE</c:v>
                </c:pt>
                <c:pt idx="5">
                  <c:v>DICIEMBRE</c:v>
                </c:pt>
              </c:strCache>
            </c:strRef>
          </c:cat>
          <c:val>
            <c:numRef>
              <c:f>'1.1.1.5'!$C$27:$H$27</c:f>
              <c:numCache>
                <c:formatCode>0</c:formatCode>
                <c:ptCount val="6"/>
                <c:pt idx="0">
                  <c:v>5</c:v>
                </c:pt>
                <c:pt idx="1">
                  <c:v>5</c:v>
                </c:pt>
                <c:pt idx="2">
                  <c:v>5</c:v>
                </c:pt>
                <c:pt idx="3">
                  <c:v>5</c:v>
                </c:pt>
                <c:pt idx="4">
                  <c:v>5</c:v>
                </c:pt>
                <c:pt idx="5">
                  <c:v>5</c:v>
                </c:pt>
              </c:numCache>
            </c:numRef>
          </c:val>
        </c:ser>
        <c:dLbls/>
        <c:marker val="1"/>
        <c:axId val="74260864"/>
        <c:axId val="74262400"/>
      </c:lineChart>
      <c:lineChart>
        <c:grouping val="standard"/>
        <c:ser>
          <c:idx val="2"/>
          <c:order val="2"/>
          <c:tx>
            <c:strRef>
              <c:f>'1.1.1.5'!$B$28</c:f>
              <c:strCache>
                <c:ptCount val="1"/>
                <c:pt idx="0">
                  <c:v>CUMPLIMIENTO AÑO VIGENTE</c:v>
                </c:pt>
              </c:strCache>
            </c:strRef>
          </c:tx>
          <c:dLbls>
            <c:dLbl>
              <c:idx val="4"/>
              <c:layout>
                <c:manualLayout>
                  <c:x val="-2.4816694867456288E-2"/>
                  <c:y val="6.9444444444444434E-2"/>
                </c:manualLayout>
              </c:layout>
              <c:dLblPos val="r"/>
              <c:showVal val="1"/>
              <c:extLst>
                <c:ext xmlns:c15="http://schemas.microsoft.com/office/drawing/2012/chart" uri="{CE6537A1-D6FC-4f65-9D91-7224C49458BB}">
                  <c15:layout/>
                </c:ext>
              </c:extLst>
            </c:dLbl>
            <c:dLbl>
              <c:idx val="5"/>
              <c:layout>
                <c:manualLayout>
                  <c:x val="-3.835307388606881E-2"/>
                  <c:y val="6.9444444444444503E-2"/>
                </c:manualLayout>
              </c:layout>
              <c:dLblPos val="r"/>
              <c:showVal val="1"/>
              <c:extLst>
                <c:ext xmlns:c15="http://schemas.microsoft.com/office/drawing/2012/chart" uri="{CE6537A1-D6FC-4f65-9D91-7224C49458BB}">
                  <c15:layout/>
                </c:ext>
              </c:extLst>
            </c:dLbl>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extLst>
              <c:ext xmlns:c15="http://schemas.microsoft.com/office/drawing/2012/chart" uri="{CE6537A1-D6FC-4f65-9D91-7224C49458BB}">
                <c15:layout/>
                <c15:showLeaderLines val="0"/>
              </c:ext>
            </c:extLst>
          </c:dLbls>
          <c:cat>
            <c:strRef>
              <c:f>'1.1.1.5'!$C$25:$H$25</c:f>
              <c:strCache>
                <c:ptCount val="6"/>
                <c:pt idx="0">
                  <c:v>FEBRERO</c:v>
                </c:pt>
                <c:pt idx="1">
                  <c:v>ABRIL</c:v>
                </c:pt>
                <c:pt idx="2">
                  <c:v>JUNIO</c:v>
                </c:pt>
                <c:pt idx="3">
                  <c:v>AGOSTO</c:v>
                </c:pt>
                <c:pt idx="4">
                  <c:v>OCTUBRE</c:v>
                </c:pt>
                <c:pt idx="5">
                  <c:v>DICIEMBRE</c:v>
                </c:pt>
              </c:strCache>
            </c:strRef>
          </c:cat>
          <c:val>
            <c:numRef>
              <c:f>'1.1.1.5'!$C$28:$H$28</c:f>
              <c:numCache>
                <c:formatCode>0%</c:formatCode>
                <c:ptCount val="6"/>
                <c:pt idx="0">
                  <c:v>0</c:v>
                </c:pt>
                <c:pt idx="1">
                  <c:v>0.6</c:v>
                </c:pt>
                <c:pt idx="2">
                  <c:v>1</c:v>
                </c:pt>
                <c:pt idx="3">
                  <c:v>1</c:v>
                </c:pt>
                <c:pt idx="4">
                  <c:v>1</c:v>
                </c:pt>
                <c:pt idx="5">
                  <c:v>1</c:v>
                </c:pt>
              </c:numCache>
            </c:numRef>
          </c:val>
        </c:ser>
        <c:dLbls/>
        <c:marker val="1"/>
        <c:axId val="74263936"/>
        <c:axId val="74278016"/>
      </c:lineChart>
      <c:catAx>
        <c:axId val="74260864"/>
        <c:scaling>
          <c:orientation val="minMax"/>
        </c:scaling>
        <c:axPos val="b"/>
        <c:numFmt formatCode="General" sourceLinked="1"/>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74262400"/>
        <c:crosses val="autoZero"/>
        <c:auto val="1"/>
        <c:lblAlgn val="ctr"/>
        <c:lblOffset val="100"/>
      </c:catAx>
      <c:valAx>
        <c:axId val="74262400"/>
        <c:scaling>
          <c:orientation val="minMax"/>
        </c:scaling>
        <c:axPos val="l"/>
        <c:majorGridlines/>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4260864"/>
        <c:crosses val="autoZero"/>
        <c:crossBetween val="between"/>
      </c:valAx>
      <c:catAx>
        <c:axId val="74263936"/>
        <c:scaling>
          <c:orientation val="minMax"/>
        </c:scaling>
        <c:delete val="1"/>
        <c:axPos val="b"/>
        <c:numFmt formatCode="General" sourceLinked="1"/>
        <c:tickLblPos val="none"/>
        <c:crossAx val="74278016"/>
        <c:crosses val="autoZero"/>
        <c:auto val="1"/>
        <c:lblAlgn val="ctr"/>
        <c:lblOffset val="100"/>
      </c:catAx>
      <c:valAx>
        <c:axId val="74278016"/>
        <c:scaling>
          <c:orientation val="minMax"/>
        </c:scaling>
        <c:axPos val="r"/>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4263936"/>
        <c:crosses val="max"/>
        <c:crossBetween val="between"/>
      </c:valAx>
    </c:plotArea>
    <c:legend>
      <c:legendPos val="r"/>
      <c:layout>
        <c:manualLayout>
          <c:xMode val="edge"/>
          <c:yMode val="edge"/>
          <c:x val="0.67190576316082806"/>
          <c:y val="0.28982293879932064"/>
          <c:w val="0.31237714070271638"/>
          <c:h val="0.4446902470524518"/>
        </c:manualLayout>
      </c:layout>
      <c:txPr>
        <a:bodyPr/>
        <a:lstStyle/>
        <a:p>
          <a:pPr>
            <a:defRPr sz="920"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6" l="0.70000000000000062" r="0.70000000000000062" t="0.75000000000000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0609037328094414"/>
          <c:y val="2.8761061946902627E-2"/>
          <c:w val="0.45579567779961022"/>
          <c:h val="0.80752212389380529"/>
        </c:manualLayout>
      </c:layout>
      <c:barChart>
        <c:barDir val="col"/>
        <c:grouping val="clustered"/>
        <c:ser>
          <c:idx val="0"/>
          <c:order val="0"/>
          <c:tx>
            <c:strRef>
              <c:f>'1.2.1.1 '!$B$26</c:f>
              <c:strCache>
                <c:ptCount val="1"/>
                <c:pt idx="0">
                  <c:v>Numero de eventos realizados</c:v>
                </c:pt>
              </c:strCache>
            </c:strRef>
          </c:tx>
          <c:dLbls>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extLst>
              <c:ext xmlns:c15="http://schemas.microsoft.com/office/drawing/2012/chart" uri="{CE6537A1-D6FC-4f65-9D91-7224C49458BB}">
                <c15:layout/>
                <c15:showLeaderLines val="0"/>
              </c:ext>
            </c:extLst>
          </c:dLbls>
          <c:cat>
            <c:strRef>
              <c:f>'1.2.1.1 '!$C$25:$H$25</c:f>
              <c:strCache>
                <c:ptCount val="6"/>
                <c:pt idx="0">
                  <c:v>FEBRERO</c:v>
                </c:pt>
                <c:pt idx="1">
                  <c:v>ABRIL</c:v>
                </c:pt>
                <c:pt idx="2">
                  <c:v>JUNIO</c:v>
                </c:pt>
                <c:pt idx="3">
                  <c:v>AGOSTO</c:v>
                </c:pt>
                <c:pt idx="4">
                  <c:v>OCTUBRE</c:v>
                </c:pt>
                <c:pt idx="5">
                  <c:v>DICIEMBRE</c:v>
                </c:pt>
              </c:strCache>
            </c:strRef>
          </c:cat>
          <c:val>
            <c:numRef>
              <c:f>'1.2.1.1 '!$C$26:$H$26</c:f>
              <c:numCache>
                <c:formatCode>#,##0</c:formatCode>
                <c:ptCount val="6"/>
                <c:pt idx="0">
                  <c:v>17</c:v>
                </c:pt>
                <c:pt idx="1">
                  <c:v>17</c:v>
                </c:pt>
                <c:pt idx="2">
                  <c:v>17</c:v>
                </c:pt>
                <c:pt idx="3">
                  <c:v>17</c:v>
                </c:pt>
                <c:pt idx="4">
                  <c:v>17</c:v>
                </c:pt>
                <c:pt idx="5">
                  <c:v>17</c:v>
                </c:pt>
              </c:numCache>
            </c:numRef>
          </c:val>
        </c:ser>
        <c:dLbls/>
        <c:axId val="74971392"/>
        <c:axId val="74985472"/>
      </c:barChart>
      <c:lineChart>
        <c:grouping val="standard"/>
        <c:ser>
          <c:idx val="1"/>
          <c:order val="1"/>
          <c:tx>
            <c:strRef>
              <c:f>'1.2.1.1 '!$B$27</c:f>
              <c:strCache>
                <c:ptCount val="1"/>
                <c:pt idx="0">
                  <c:v>Numero de eventos programados</c:v>
                </c:pt>
              </c:strCache>
            </c:strRef>
          </c:tx>
          <c:marker>
            <c:symbol val="none"/>
          </c:marker>
          <c:cat>
            <c:strRef>
              <c:f>'1.2.1.1 '!$C$25:$H$25</c:f>
              <c:strCache>
                <c:ptCount val="6"/>
                <c:pt idx="0">
                  <c:v>FEBRERO</c:v>
                </c:pt>
                <c:pt idx="1">
                  <c:v>ABRIL</c:v>
                </c:pt>
                <c:pt idx="2">
                  <c:v>JUNIO</c:v>
                </c:pt>
                <c:pt idx="3">
                  <c:v>AGOSTO</c:v>
                </c:pt>
                <c:pt idx="4">
                  <c:v>OCTUBRE</c:v>
                </c:pt>
                <c:pt idx="5">
                  <c:v>DICIEMBRE</c:v>
                </c:pt>
              </c:strCache>
            </c:strRef>
          </c:cat>
          <c:val>
            <c:numRef>
              <c:f>'1.2.1.1 '!$C$27:$H$27</c:f>
              <c:numCache>
                <c:formatCode>0</c:formatCode>
                <c:ptCount val="6"/>
                <c:pt idx="0">
                  <c:v>100</c:v>
                </c:pt>
                <c:pt idx="1">
                  <c:v>100</c:v>
                </c:pt>
                <c:pt idx="2">
                  <c:v>100</c:v>
                </c:pt>
                <c:pt idx="3">
                  <c:v>100</c:v>
                </c:pt>
                <c:pt idx="4">
                  <c:v>100</c:v>
                </c:pt>
                <c:pt idx="5">
                  <c:v>100</c:v>
                </c:pt>
              </c:numCache>
            </c:numRef>
          </c:val>
        </c:ser>
        <c:dLbls/>
        <c:marker val="1"/>
        <c:axId val="74971392"/>
        <c:axId val="74985472"/>
      </c:lineChart>
      <c:lineChart>
        <c:grouping val="standard"/>
        <c:ser>
          <c:idx val="2"/>
          <c:order val="2"/>
          <c:tx>
            <c:strRef>
              <c:f>'1.2.1.1 '!$B$28</c:f>
              <c:strCache>
                <c:ptCount val="1"/>
                <c:pt idx="0">
                  <c:v>CUMPLIMIENTO AÑO VIGENTE</c:v>
                </c:pt>
              </c:strCache>
            </c:strRef>
          </c:tx>
          <c:dLbls>
            <c:dLbl>
              <c:idx val="4"/>
              <c:layout>
                <c:manualLayout>
                  <c:x val="-2.4816694867456288E-2"/>
                  <c:y val="6.9444444444444434E-2"/>
                </c:manualLayout>
              </c:layout>
              <c:dLblPos val="r"/>
              <c:showVal val="1"/>
              <c:extLst>
                <c:ext xmlns:c15="http://schemas.microsoft.com/office/drawing/2012/chart" uri="{CE6537A1-D6FC-4f65-9D91-7224C49458BB}">
                  <c15:layout/>
                </c:ext>
              </c:extLst>
            </c:dLbl>
            <c:dLbl>
              <c:idx val="5"/>
              <c:layout>
                <c:manualLayout>
                  <c:x val="-3.835307388606881E-2"/>
                  <c:y val="6.9444444444444503E-2"/>
                </c:manualLayout>
              </c:layout>
              <c:dLblPos val="r"/>
              <c:showVal val="1"/>
              <c:extLst>
                <c:ext xmlns:c15="http://schemas.microsoft.com/office/drawing/2012/chart" uri="{CE6537A1-D6FC-4f65-9D91-7224C49458BB}">
                  <c15:layout/>
                </c:ext>
              </c:extLst>
            </c:dLbl>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extLst>
              <c:ext xmlns:c15="http://schemas.microsoft.com/office/drawing/2012/chart" uri="{CE6537A1-D6FC-4f65-9D91-7224C49458BB}">
                <c15:layout/>
                <c15:showLeaderLines val="0"/>
              </c:ext>
            </c:extLst>
          </c:dLbls>
          <c:cat>
            <c:strRef>
              <c:f>'1.2.1.1 '!$C$25:$H$25</c:f>
              <c:strCache>
                <c:ptCount val="6"/>
                <c:pt idx="0">
                  <c:v>FEBRERO</c:v>
                </c:pt>
                <c:pt idx="1">
                  <c:v>ABRIL</c:v>
                </c:pt>
                <c:pt idx="2">
                  <c:v>JUNIO</c:v>
                </c:pt>
                <c:pt idx="3">
                  <c:v>AGOSTO</c:v>
                </c:pt>
                <c:pt idx="4">
                  <c:v>OCTUBRE</c:v>
                </c:pt>
                <c:pt idx="5">
                  <c:v>DICIEMBRE</c:v>
                </c:pt>
              </c:strCache>
            </c:strRef>
          </c:cat>
          <c:val>
            <c:numRef>
              <c:f>'1.2.1.1 '!$C$28:$H$28</c:f>
              <c:numCache>
                <c:formatCode>0%</c:formatCode>
                <c:ptCount val="6"/>
                <c:pt idx="0">
                  <c:v>0.17</c:v>
                </c:pt>
                <c:pt idx="1">
                  <c:v>0.34</c:v>
                </c:pt>
                <c:pt idx="2">
                  <c:v>0.51</c:v>
                </c:pt>
                <c:pt idx="3">
                  <c:v>0.68</c:v>
                </c:pt>
                <c:pt idx="4">
                  <c:v>0.85</c:v>
                </c:pt>
                <c:pt idx="5">
                  <c:v>1</c:v>
                </c:pt>
              </c:numCache>
            </c:numRef>
          </c:val>
        </c:ser>
        <c:dLbls/>
        <c:marker val="1"/>
        <c:axId val="74987008"/>
        <c:axId val="74988544"/>
      </c:lineChart>
      <c:catAx>
        <c:axId val="74971392"/>
        <c:scaling>
          <c:orientation val="minMax"/>
        </c:scaling>
        <c:axPos val="b"/>
        <c:numFmt formatCode="General" sourceLinked="1"/>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74985472"/>
        <c:crosses val="autoZero"/>
        <c:auto val="1"/>
        <c:lblAlgn val="ctr"/>
        <c:lblOffset val="100"/>
      </c:catAx>
      <c:valAx>
        <c:axId val="74985472"/>
        <c:scaling>
          <c:orientation val="minMax"/>
        </c:scaling>
        <c:axPos val="l"/>
        <c:majorGridlines/>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4971392"/>
        <c:crosses val="autoZero"/>
        <c:crossBetween val="between"/>
      </c:valAx>
      <c:catAx>
        <c:axId val="74987008"/>
        <c:scaling>
          <c:orientation val="minMax"/>
        </c:scaling>
        <c:delete val="1"/>
        <c:axPos val="b"/>
        <c:numFmt formatCode="General" sourceLinked="1"/>
        <c:tickLblPos val="none"/>
        <c:crossAx val="74988544"/>
        <c:crosses val="autoZero"/>
        <c:auto val="1"/>
        <c:lblAlgn val="ctr"/>
        <c:lblOffset val="100"/>
      </c:catAx>
      <c:valAx>
        <c:axId val="74988544"/>
        <c:scaling>
          <c:orientation val="minMax"/>
        </c:scaling>
        <c:axPos val="r"/>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4987008"/>
        <c:crosses val="max"/>
        <c:crossBetween val="between"/>
      </c:valAx>
    </c:plotArea>
    <c:legend>
      <c:legendPos val="r"/>
      <c:layout>
        <c:manualLayout>
          <c:xMode val="edge"/>
          <c:yMode val="edge"/>
          <c:x val="0.67190576316082984"/>
          <c:y val="0.28982293879932147"/>
          <c:w val="0.31237714070271638"/>
          <c:h val="0.4446902470524518"/>
        </c:manualLayout>
      </c:layout>
      <c:txPr>
        <a:bodyPr/>
        <a:lstStyle/>
        <a:p>
          <a:pPr>
            <a:defRPr sz="920"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711" l="0.70000000000000062" r="0.70000000000000062" t="0.750000000000007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0609037328094417"/>
          <c:y val="2.8761061946902627E-2"/>
          <c:w val="0.45579567779961033"/>
          <c:h val="0.80752212389380529"/>
        </c:manualLayout>
      </c:layout>
      <c:barChart>
        <c:barDir val="col"/>
        <c:grouping val="clustered"/>
        <c:ser>
          <c:idx val="0"/>
          <c:order val="0"/>
          <c:tx>
            <c:strRef>
              <c:f>'1.2.1.2'!$B$26</c:f>
              <c:strCache>
                <c:ptCount val="1"/>
                <c:pt idx="0">
                  <c:v>Numero de eventos realizados</c:v>
                </c:pt>
              </c:strCache>
            </c:strRef>
          </c:tx>
          <c:dLbls>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extLst>
              <c:ext xmlns:c15="http://schemas.microsoft.com/office/drawing/2012/chart" uri="{CE6537A1-D6FC-4f65-9D91-7224C49458BB}">
                <c15:layout/>
                <c15:showLeaderLines val="0"/>
              </c:ext>
            </c:extLst>
          </c:dLbls>
          <c:cat>
            <c:strRef>
              <c:f>'1.2.1.2'!$C$25:$H$25</c:f>
              <c:strCache>
                <c:ptCount val="6"/>
                <c:pt idx="0">
                  <c:v>FEBRERO</c:v>
                </c:pt>
                <c:pt idx="1">
                  <c:v>ABRIL</c:v>
                </c:pt>
                <c:pt idx="2">
                  <c:v>JUNIO</c:v>
                </c:pt>
                <c:pt idx="3">
                  <c:v>AGOSTO</c:v>
                </c:pt>
                <c:pt idx="4">
                  <c:v>OCTUBRE</c:v>
                </c:pt>
                <c:pt idx="5">
                  <c:v>DICIEMBRE</c:v>
                </c:pt>
              </c:strCache>
            </c:strRef>
          </c:cat>
          <c:val>
            <c:numRef>
              <c:f>'1.2.1.2'!$C$26:$H$26</c:f>
              <c:numCache>
                <c:formatCode>#,##0</c:formatCode>
                <c:ptCount val="6"/>
                <c:pt idx="0">
                  <c:v>1</c:v>
                </c:pt>
                <c:pt idx="1">
                  <c:v>1</c:v>
                </c:pt>
                <c:pt idx="2">
                  <c:v>2</c:v>
                </c:pt>
                <c:pt idx="5">
                  <c:v>2</c:v>
                </c:pt>
              </c:numCache>
            </c:numRef>
          </c:val>
        </c:ser>
        <c:dLbls/>
        <c:axId val="75235712"/>
        <c:axId val="75237248"/>
      </c:barChart>
      <c:lineChart>
        <c:grouping val="standard"/>
        <c:ser>
          <c:idx val="1"/>
          <c:order val="1"/>
          <c:tx>
            <c:strRef>
              <c:f>'1.2.1.2'!$B$27</c:f>
              <c:strCache>
                <c:ptCount val="1"/>
                <c:pt idx="0">
                  <c:v>Numero de eventos programados</c:v>
                </c:pt>
              </c:strCache>
            </c:strRef>
          </c:tx>
          <c:marker>
            <c:symbol val="none"/>
          </c:marker>
          <c:cat>
            <c:strRef>
              <c:f>'1.2.1.2'!$C$25:$H$25</c:f>
              <c:strCache>
                <c:ptCount val="6"/>
                <c:pt idx="0">
                  <c:v>FEBRERO</c:v>
                </c:pt>
                <c:pt idx="1">
                  <c:v>ABRIL</c:v>
                </c:pt>
                <c:pt idx="2">
                  <c:v>JUNIO</c:v>
                </c:pt>
                <c:pt idx="3">
                  <c:v>AGOSTO</c:v>
                </c:pt>
                <c:pt idx="4">
                  <c:v>OCTUBRE</c:v>
                </c:pt>
                <c:pt idx="5">
                  <c:v>DICIEMBRE</c:v>
                </c:pt>
              </c:strCache>
            </c:strRef>
          </c:cat>
          <c:val>
            <c:numRef>
              <c:f>'1.2.1.2'!$C$27:$H$27</c:f>
              <c:numCache>
                <c:formatCode>0</c:formatCode>
                <c:ptCount val="6"/>
                <c:pt idx="0">
                  <c:v>2</c:v>
                </c:pt>
                <c:pt idx="1">
                  <c:v>2</c:v>
                </c:pt>
                <c:pt idx="2">
                  <c:v>2</c:v>
                </c:pt>
                <c:pt idx="3">
                  <c:v>2</c:v>
                </c:pt>
                <c:pt idx="4">
                  <c:v>2</c:v>
                </c:pt>
                <c:pt idx="5">
                  <c:v>2</c:v>
                </c:pt>
              </c:numCache>
            </c:numRef>
          </c:val>
        </c:ser>
        <c:dLbls/>
        <c:marker val="1"/>
        <c:axId val="75235712"/>
        <c:axId val="75237248"/>
      </c:lineChart>
      <c:lineChart>
        <c:grouping val="standard"/>
        <c:ser>
          <c:idx val="2"/>
          <c:order val="2"/>
          <c:tx>
            <c:strRef>
              <c:f>'1.2.1.2'!$B$28</c:f>
              <c:strCache>
                <c:ptCount val="1"/>
                <c:pt idx="0">
                  <c:v>CUMPLIMIENTO AÑO VIGENTE</c:v>
                </c:pt>
              </c:strCache>
            </c:strRef>
          </c:tx>
          <c:dLbls>
            <c:dLbl>
              <c:idx val="4"/>
              <c:layout>
                <c:manualLayout>
                  <c:x val="-2.4816694867456288E-2"/>
                  <c:y val="6.9444444444444434E-2"/>
                </c:manualLayout>
              </c:layout>
              <c:dLblPos val="r"/>
              <c:showVal val="1"/>
              <c:extLst>
                <c:ext xmlns:c15="http://schemas.microsoft.com/office/drawing/2012/chart" uri="{CE6537A1-D6FC-4f65-9D91-7224C49458BB}">
                  <c15:layout/>
                </c:ext>
              </c:extLst>
            </c:dLbl>
            <c:dLbl>
              <c:idx val="5"/>
              <c:layout>
                <c:manualLayout>
                  <c:x val="-3.835307388606881E-2"/>
                  <c:y val="6.9444444444444503E-2"/>
                </c:manualLayout>
              </c:layout>
              <c:dLblPos val="r"/>
              <c:showVal val="1"/>
              <c:extLst>
                <c:ext xmlns:c15="http://schemas.microsoft.com/office/drawing/2012/chart" uri="{CE6537A1-D6FC-4f65-9D91-7224C49458BB}">
                  <c15:layout/>
                </c:ext>
              </c:extLst>
            </c:dLbl>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extLst>
              <c:ext xmlns:c15="http://schemas.microsoft.com/office/drawing/2012/chart" uri="{CE6537A1-D6FC-4f65-9D91-7224C49458BB}">
                <c15:layout/>
                <c15:showLeaderLines val="0"/>
              </c:ext>
            </c:extLst>
          </c:dLbls>
          <c:cat>
            <c:strRef>
              <c:f>'1.2.1.2'!$C$25:$H$25</c:f>
              <c:strCache>
                <c:ptCount val="6"/>
                <c:pt idx="0">
                  <c:v>FEBRERO</c:v>
                </c:pt>
                <c:pt idx="1">
                  <c:v>ABRIL</c:v>
                </c:pt>
                <c:pt idx="2">
                  <c:v>JUNIO</c:v>
                </c:pt>
                <c:pt idx="3">
                  <c:v>AGOSTO</c:v>
                </c:pt>
                <c:pt idx="4">
                  <c:v>OCTUBRE</c:v>
                </c:pt>
                <c:pt idx="5">
                  <c:v>DICIEMBRE</c:v>
                </c:pt>
              </c:strCache>
            </c:strRef>
          </c:cat>
          <c:val>
            <c:numRef>
              <c:f>'1.2.1.2'!$C$28:$H$28</c:f>
              <c:numCache>
                <c:formatCode>0%</c:formatCode>
                <c:ptCount val="6"/>
                <c:pt idx="0">
                  <c:v>0.5</c:v>
                </c:pt>
                <c:pt idx="1">
                  <c:v>1</c:v>
                </c:pt>
                <c:pt idx="2">
                  <c:v>1</c:v>
                </c:pt>
                <c:pt idx="3">
                  <c:v>1</c:v>
                </c:pt>
                <c:pt idx="4">
                  <c:v>1</c:v>
                </c:pt>
                <c:pt idx="5">
                  <c:v>1</c:v>
                </c:pt>
              </c:numCache>
            </c:numRef>
          </c:val>
        </c:ser>
        <c:dLbls/>
        <c:marker val="1"/>
        <c:axId val="75238784"/>
        <c:axId val="75261056"/>
      </c:lineChart>
      <c:catAx>
        <c:axId val="75235712"/>
        <c:scaling>
          <c:orientation val="minMax"/>
        </c:scaling>
        <c:axPos val="b"/>
        <c:numFmt formatCode="General" sourceLinked="1"/>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75237248"/>
        <c:crosses val="autoZero"/>
        <c:auto val="1"/>
        <c:lblAlgn val="ctr"/>
        <c:lblOffset val="100"/>
      </c:catAx>
      <c:valAx>
        <c:axId val="75237248"/>
        <c:scaling>
          <c:orientation val="minMax"/>
        </c:scaling>
        <c:axPos val="l"/>
        <c:majorGridlines/>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5235712"/>
        <c:crosses val="autoZero"/>
        <c:crossBetween val="between"/>
      </c:valAx>
      <c:catAx>
        <c:axId val="75238784"/>
        <c:scaling>
          <c:orientation val="minMax"/>
        </c:scaling>
        <c:delete val="1"/>
        <c:axPos val="b"/>
        <c:numFmt formatCode="General" sourceLinked="1"/>
        <c:tickLblPos val="none"/>
        <c:crossAx val="75261056"/>
        <c:crosses val="autoZero"/>
        <c:auto val="1"/>
        <c:lblAlgn val="ctr"/>
        <c:lblOffset val="100"/>
      </c:catAx>
      <c:valAx>
        <c:axId val="75261056"/>
        <c:scaling>
          <c:orientation val="minMax"/>
        </c:scaling>
        <c:axPos val="r"/>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5238784"/>
        <c:crosses val="max"/>
        <c:crossBetween val="between"/>
      </c:valAx>
    </c:plotArea>
    <c:legend>
      <c:legendPos val="r"/>
      <c:layout>
        <c:manualLayout>
          <c:xMode val="edge"/>
          <c:yMode val="edge"/>
          <c:x val="0.67190576316083006"/>
          <c:y val="0.28982293879932164"/>
          <c:w val="0.31237714070271638"/>
          <c:h val="0.4446902470524518"/>
        </c:manualLayout>
      </c:layout>
      <c:txPr>
        <a:bodyPr/>
        <a:lstStyle/>
        <a:p>
          <a:pPr>
            <a:defRPr sz="920"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733" l="0.70000000000000062" r="0.70000000000000062" t="0.75000000000000733"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47625</xdr:colOff>
      <xdr:row>34</xdr:row>
      <xdr:rowOff>19050</xdr:rowOff>
    </xdr:from>
    <xdr:to>
      <xdr:col>4</xdr:col>
      <xdr:colOff>1038225</xdr:colOff>
      <xdr:row>41</xdr:row>
      <xdr:rowOff>145677</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0</xdr:row>
      <xdr:rowOff>95250</xdr:rowOff>
    </xdr:from>
    <xdr:to>
      <xdr:col>1</xdr:col>
      <xdr:colOff>1685925</xdr:colOff>
      <xdr:row>2</xdr:row>
      <xdr:rowOff>266700</xdr:rowOff>
    </xdr:to>
    <xdr:pic>
      <xdr:nvPicPr>
        <xdr:cNvPr id="3" name="Imagen 4" descr="Logo Formato Papeleria-01"/>
        <xdr:cNvPicPr>
          <a:picLocks noChangeAspect="1" noChangeArrowheads="1"/>
        </xdr:cNvPicPr>
      </xdr:nvPicPr>
      <xdr:blipFill>
        <a:blip xmlns:r="http://schemas.openxmlformats.org/officeDocument/2006/relationships" r:embed="rId2" cstate="print"/>
        <a:srcRect/>
        <a:stretch>
          <a:fillRect/>
        </a:stretch>
      </xdr:blipFill>
      <xdr:spPr bwMode="auto">
        <a:xfrm>
          <a:off x="314325" y="95250"/>
          <a:ext cx="1485900" cy="9810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47625</xdr:colOff>
      <xdr:row>34</xdr:row>
      <xdr:rowOff>19050</xdr:rowOff>
    </xdr:from>
    <xdr:to>
      <xdr:col>4</xdr:col>
      <xdr:colOff>1038225</xdr:colOff>
      <xdr:row>47</xdr:row>
      <xdr:rowOff>85725</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0</xdr:row>
      <xdr:rowOff>95250</xdr:rowOff>
    </xdr:from>
    <xdr:to>
      <xdr:col>1</xdr:col>
      <xdr:colOff>1685925</xdr:colOff>
      <xdr:row>2</xdr:row>
      <xdr:rowOff>266700</xdr:rowOff>
    </xdr:to>
    <xdr:pic>
      <xdr:nvPicPr>
        <xdr:cNvPr id="3" name="Imagen 4" descr="Logo Formato Papeleria-01"/>
        <xdr:cNvPicPr>
          <a:picLocks noChangeAspect="1" noChangeArrowheads="1"/>
        </xdr:cNvPicPr>
      </xdr:nvPicPr>
      <xdr:blipFill>
        <a:blip xmlns:r="http://schemas.openxmlformats.org/officeDocument/2006/relationships" r:embed="rId2" cstate="print"/>
        <a:srcRect/>
        <a:stretch>
          <a:fillRect/>
        </a:stretch>
      </xdr:blipFill>
      <xdr:spPr bwMode="auto">
        <a:xfrm>
          <a:off x="314325" y="95250"/>
          <a:ext cx="1485900" cy="98107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47625</xdr:colOff>
      <xdr:row>34</xdr:row>
      <xdr:rowOff>19050</xdr:rowOff>
    </xdr:from>
    <xdr:to>
      <xdr:col>4</xdr:col>
      <xdr:colOff>1038225</xdr:colOff>
      <xdr:row>47</xdr:row>
      <xdr:rowOff>85725</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0</xdr:row>
      <xdr:rowOff>95250</xdr:rowOff>
    </xdr:from>
    <xdr:to>
      <xdr:col>1</xdr:col>
      <xdr:colOff>1685925</xdr:colOff>
      <xdr:row>2</xdr:row>
      <xdr:rowOff>266700</xdr:rowOff>
    </xdr:to>
    <xdr:pic>
      <xdr:nvPicPr>
        <xdr:cNvPr id="3" name="Imagen 4" descr="Logo Formato Papeleria-01"/>
        <xdr:cNvPicPr>
          <a:picLocks noChangeAspect="1" noChangeArrowheads="1"/>
        </xdr:cNvPicPr>
      </xdr:nvPicPr>
      <xdr:blipFill>
        <a:blip xmlns:r="http://schemas.openxmlformats.org/officeDocument/2006/relationships" r:embed="rId2" cstate="print"/>
        <a:srcRect/>
        <a:stretch>
          <a:fillRect/>
        </a:stretch>
      </xdr:blipFill>
      <xdr:spPr bwMode="auto">
        <a:xfrm>
          <a:off x="314325" y="95250"/>
          <a:ext cx="1485900" cy="98107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47625</xdr:colOff>
      <xdr:row>34</xdr:row>
      <xdr:rowOff>19050</xdr:rowOff>
    </xdr:from>
    <xdr:to>
      <xdr:col>4</xdr:col>
      <xdr:colOff>1038225</xdr:colOff>
      <xdr:row>47</xdr:row>
      <xdr:rowOff>85725</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0</xdr:row>
      <xdr:rowOff>95250</xdr:rowOff>
    </xdr:from>
    <xdr:to>
      <xdr:col>1</xdr:col>
      <xdr:colOff>1685925</xdr:colOff>
      <xdr:row>2</xdr:row>
      <xdr:rowOff>266700</xdr:rowOff>
    </xdr:to>
    <xdr:pic>
      <xdr:nvPicPr>
        <xdr:cNvPr id="3" name="Imagen 4" descr="Logo Formato Papeleria-01"/>
        <xdr:cNvPicPr>
          <a:picLocks noChangeAspect="1" noChangeArrowheads="1"/>
        </xdr:cNvPicPr>
      </xdr:nvPicPr>
      <xdr:blipFill>
        <a:blip xmlns:r="http://schemas.openxmlformats.org/officeDocument/2006/relationships" r:embed="rId2" cstate="print"/>
        <a:srcRect/>
        <a:stretch>
          <a:fillRect/>
        </a:stretch>
      </xdr:blipFill>
      <xdr:spPr bwMode="auto">
        <a:xfrm>
          <a:off x="314325" y="95250"/>
          <a:ext cx="1485900" cy="981075"/>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47625</xdr:colOff>
      <xdr:row>34</xdr:row>
      <xdr:rowOff>19050</xdr:rowOff>
    </xdr:from>
    <xdr:to>
      <xdr:col>5</xdr:col>
      <xdr:colOff>38100</xdr:colOff>
      <xdr:row>51</xdr:row>
      <xdr:rowOff>19050</xdr:rowOff>
    </xdr:to>
    <xdr:graphicFrame macro="">
      <xdr:nvGraphicFramePr>
        <xdr:cNvPr id="123030"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180975</xdr:colOff>
      <xdr:row>0</xdr:row>
      <xdr:rowOff>38100</xdr:rowOff>
    </xdr:from>
    <xdr:to>
      <xdr:col>1</xdr:col>
      <xdr:colOff>1676400</xdr:colOff>
      <xdr:row>2</xdr:row>
      <xdr:rowOff>142875</xdr:rowOff>
    </xdr:to>
    <xdr:pic>
      <xdr:nvPicPr>
        <xdr:cNvPr id="123031" name="Imagen 4" descr="C:\Documents and Settings\Administrador\Escritorio\logo meci alcadia.jpg"/>
        <xdr:cNvPicPr>
          <a:picLocks noChangeAspect="1" noChangeArrowheads="1"/>
        </xdr:cNvPicPr>
      </xdr:nvPicPr>
      <xdr:blipFill>
        <a:blip xmlns:r="http://schemas.openxmlformats.org/officeDocument/2006/relationships" r:embed="rId2" cstate="print"/>
        <a:srcRect/>
        <a:stretch>
          <a:fillRect/>
        </a:stretch>
      </xdr:blipFill>
      <xdr:spPr bwMode="auto">
        <a:xfrm>
          <a:off x="295275" y="38100"/>
          <a:ext cx="1495425" cy="5715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xdr:colOff>
      <xdr:row>34</xdr:row>
      <xdr:rowOff>19050</xdr:rowOff>
    </xdr:from>
    <xdr:to>
      <xdr:col>4</xdr:col>
      <xdr:colOff>1038225</xdr:colOff>
      <xdr:row>47</xdr:row>
      <xdr:rowOff>85725</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0</xdr:row>
      <xdr:rowOff>95250</xdr:rowOff>
    </xdr:from>
    <xdr:to>
      <xdr:col>1</xdr:col>
      <xdr:colOff>1685925</xdr:colOff>
      <xdr:row>2</xdr:row>
      <xdr:rowOff>266700</xdr:rowOff>
    </xdr:to>
    <xdr:pic>
      <xdr:nvPicPr>
        <xdr:cNvPr id="3" name="Imagen 4" descr="Logo Formato Papeleria-01"/>
        <xdr:cNvPicPr>
          <a:picLocks noChangeAspect="1" noChangeArrowheads="1"/>
        </xdr:cNvPicPr>
      </xdr:nvPicPr>
      <xdr:blipFill>
        <a:blip xmlns:r="http://schemas.openxmlformats.org/officeDocument/2006/relationships" r:embed="rId2" cstate="print"/>
        <a:srcRect/>
        <a:stretch>
          <a:fillRect/>
        </a:stretch>
      </xdr:blipFill>
      <xdr:spPr bwMode="auto">
        <a:xfrm>
          <a:off x="314325" y="95250"/>
          <a:ext cx="1485900" cy="9810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47625</xdr:colOff>
      <xdr:row>34</xdr:row>
      <xdr:rowOff>19050</xdr:rowOff>
    </xdr:from>
    <xdr:to>
      <xdr:col>4</xdr:col>
      <xdr:colOff>1038225</xdr:colOff>
      <xdr:row>47</xdr:row>
      <xdr:rowOff>85725</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0</xdr:row>
      <xdr:rowOff>95250</xdr:rowOff>
    </xdr:from>
    <xdr:to>
      <xdr:col>1</xdr:col>
      <xdr:colOff>1685925</xdr:colOff>
      <xdr:row>2</xdr:row>
      <xdr:rowOff>266700</xdr:rowOff>
    </xdr:to>
    <xdr:pic>
      <xdr:nvPicPr>
        <xdr:cNvPr id="3" name="Imagen 4" descr="Logo Formato Papeleria-01"/>
        <xdr:cNvPicPr>
          <a:picLocks noChangeAspect="1" noChangeArrowheads="1"/>
        </xdr:cNvPicPr>
      </xdr:nvPicPr>
      <xdr:blipFill>
        <a:blip xmlns:r="http://schemas.openxmlformats.org/officeDocument/2006/relationships" r:embed="rId2" cstate="print"/>
        <a:srcRect/>
        <a:stretch>
          <a:fillRect/>
        </a:stretch>
      </xdr:blipFill>
      <xdr:spPr bwMode="auto">
        <a:xfrm>
          <a:off x="314325" y="95250"/>
          <a:ext cx="1485900" cy="9810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34</xdr:row>
      <xdr:rowOff>19050</xdr:rowOff>
    </xdr:from>
    <xdr:to>
      <xdr:col>4</xdr:col>
      <xdr:colOff>1038225</xdr:colOff>
      <xdr:row>47</xdr:row>
      <xdr:rowOff>85725</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0</xdr:row>
      <xdr:rowOff>95250</xdr:rowOff>
    </xdr:from>
    <xdr:to>
      <xdr:col>1</xdr:col>
      <xdr:colOff>1685925</xdr:colOff>
      <xdr:row>2</xdr:row>
      <xdr:rowOff>266700</xdr:rowOff>
    </xdr:to>
    <xdr:pic>
      <xdr:nvPicPr>
        <xdr:cNvPr id="3" name="Imagen 4" descr="Logo Formato Papeleria-01"/>
        <xdr:cNvPicPr>
          <a:picLocks noChangeAspect="1" noChangeArrowheads="1"/>
        </xdr:cNvPicPr>
      </xdr:nvPicPr>
      <xdr:blipFill>
        <a:blip xmlns:r="http://schemas.openxmlformats.org/officeDocument/2006/relationships" r:embed="rId2" cstate="print"/>
        <a:srcRect/>
        <a:stretch>
          <a:fillRect/>
        </a:stretch>
      </xdr:blipFill>
      <xdr:spPr bwMode="auto">
        <a:xfrm>
          <a:off x="314325" y="95250"/>
          <a:ext cx="1485900" cy="9810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47625</xdr:colOff>
      <xdr:row>34</xdr:row>
      <xdr:rowOff>19050</xdr:rowOff>
    </xdr:from>
    <xdr:to>
      <xdr:col>4</xdr:col>
      <xdr:colOff>1038225</xdr:colOff>
      <xdr:row>47</xdr:row>
      <xdr:rowOff>85725</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0</xdr:row>
      <xdr:rowOff>95250</xdr:rowOff>
    </xdr:from>
    <xdr:to>
      <xdr:col>1</xdr:col>
      <xdr:colOff>1685925</xdr:colOff>
      <xdr:row>2</xdr:row>
      <xdr:rowOff>266700</xdr:rowOff>
    </xdr:to>
    <xdr:pic>
      <xdr:nvPicPr>
        <xdr:cNvPr id="3" name="Imagen 4" descr="Logo Formato Papeleria-01"/>
        <xdr:cNvPicPr>
          <a:picLocks noChangeAspect="1" noChangeArrowheads="1"/>
        </xdr:cNvPicPr>
      </xdr:nvPicPr>
      <xdr:blipFill>
        <a:blip xmlns:r="http://schemas.openxmlformats.org/officeDocument/2006/relationships" r:embed="rId2" cstate="print"/>
        <a:srcRect/>
        <a:stretch>
          <a:fillRect/>
        </a:stretch>
      </xdr:blipFill>
      <xdr:spPr bwMode="auto">
        <a:xfrm>
          <a:off x="314325" y="95250"/>
          <a:ext cx="1485900" cy="9810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47625</xdr:colOff>
      <xdr:row>34</xdr:row>
      <xdr:rowOff>19050</xdr:rowOff>
    </xdr:from>
    <xdr:to>
      <xdr:col>4</xdr:col>
      <xdr:colOff>1038225</xdr:colOff>
      <xdr:row>47</xdr:row>
      <xdr:rowOff>85725</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0</xdr:row>
      <xdr:rowOff>95250</xdr:rowOff>
    </xdr:from>
    <xdr:to>
      <xdr:col>1</xdr:col>
      <xdr:colOff>1685925</xdr:colOff>
      <xdr:row>2</xdr:row>
      <xdr:rowOff>266700</xdr:rowOff>
    </xdr:to>
    <xdr:pic>
      <xdr:nvPicPr>
        <xdr:cNvPr id="3" name="Imagen 4" descr="Logo Formato Papeleria-01"/>
        <xdr:cNvPicPr>
          <a:picLocks noChangeAspect="1" noChangeArrowheads="1"/>
        </xdr:cNvPicPr>
      </xdr:nvPicPr>
      <xdr:blipFill>
        <a:blip xmlns:r="http://schemas.openxmlformats.org/officeDocument/2006/relationships" r:embed="rId2" cstate="print"/>
        <a:srcRect/>
        <a:stretch>
          <a:fillRect/>
        </a:stretch>
      </xdr:blipFill>
      <xdr:spPr bwMode="auto">
        <a:xfrm>
          <a:off x="314325" y="95250"/>
          <a:ext cx="1485900" cy="9810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47625</xdr:colOff>
      <xdr:row>34</xdr:row>
      <xdr:rowOff>19050</xdr:rowOff>
    </xdr:from>
    <xdr:to>
      <xdr:col>4</xdr:col>
      <xdr:colOff>1038225</xdr:colOff>
      <xdr:row>47</xdr:row>
      <xdr:rowOff>85725</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0</xdr:row>
      <xdr:rowOff>95250</xdr:rowOff>
    </xdr:from>
    <xdr:to>
      <xdr:col>1</xdr:col>
      <xdr:colOff>1685925</xdr:colOff>
      <xdr:row>2</xdr:row>
      <xdr:rowOff>266700</xdr:rowOff>
    </xdr:to>
    <xdr:pic>
      <xdr:nvPicPr>
        <xdr:cNvPr id="3" name="Imagen 4" descr="Logo Formato Papeleria-01"/>
        <xdr:cNvPicPr>
          <a:picLocks noChangeAspect="1" noChangeArrowheads="1"/>
        </xdr:cNvPicPr>
      </xdr:nvPicPr>
      <xdr:blipFill>
        <a:blip xmlns:r="http://schemas.openxmlformats.org/officeDocument/2006/relationships" r:embed="rId2" cstate="print"/>
        <a:srcRect/>
        <a:stretch>
          <a:fillRect/>
        </a:stretch>
      </xdr:blipFill>
      <xdr:spPr bwMode="auto">
        <a:xfrm>
          <a:off x="314325" y="95250"/>
          <a:ext cx="1485900" cy="98107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47625</xdr:colOff>
      <xdr:row>34</xdr:row>
      <xdr:rowOff>19050</xdr:rowOff>
    </xdr:from>
    <xdr:to>
      <xdr:col>4</xdr:col>
      <xdr:colOff>1038225</xdr:colOff>
      <xdr:row>47</xdr:row>
      <xdr:rowOff>85725</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0</xdr:row>
      <xdr:rowOff>95250</xdr:rowOff>
    </xdr:from>
    <xdr:to>
      <xdr:col>1</xdr:col>
      <xdr:colOff>1685925</xdr:colOff>
      <xdr:row>2</xdr:row>
      <xdr:rowOff>266700</xdr:rowOff>
    </xdr:to>
    <xdr:pic>
      <xdr:nvPicPr>
        <xdr:cNvPr id="3" name="Imagen 4" descr="Logo Formato Papeleria-01"/>
        <xdr:cNvPicPr>
          <a:picLocks noChangeAspect="1" noChangeArrowheads="1"/>
        </xdr:cNvPicPr>
      </xdr:nvPicPr>
      <xdr:blipFill>
        <a:blip xmlns:r="http://schemas.openxmlformats.org/officeDocument/2006/relationships" r:embed="rId2" cstate="print"/>
        <a:srcRect/>
        <a:stretch>
          <a:fillRect/>
        </a:stretch>
      </xdr:blipFill>
      <xdr:spPr bwMode="auto">
        <a:xfrm>
          <a:off x="314325" y="95250"/>
          <a:ext cx="1485900" cy="98107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47625</xdr:colOff>
      <xdr:row>34</xdr:row>
      <xdr:rowOff>19049</xdr:rowOff>
    </xdr:from>
    <xdr:to>
      <xdr:col>4</xdr:col>
      <xdr:colOff>1038225</xdr:colOff>
      <xdr:row>48</xdr:row>
      <xdr:rowOff>136070</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0</xdr:row>
      <xdr:rowOff>95250</xdr:rowOff>
    </xdr:from>
    <xdr:to>
      <xdr:col>1</xdr:col>
      <xdr:colOff>1685925</xdr:colOff>
      <xdr:row>2</xdr:row>
      <xdr:rowOff>266700</xdr:rowOff>
    </xdr:to>
    <xdr:pic>
      <xdr:nvPicPr>
        <xdr:cNvPr id="3" name="Imagen 4" descr="Logo Formato Papeleria-01"/>
        <xdr:cNvPicPr>
          <a:picLocks noChangeAspect="1" noChangeArrowheads="1"/>
        </xdr:cNvPicPr>
      </xdr:nvPicPr>
      <xdr:blipFill>
        <a:blip xmlns:r="http://schemas.openxmlformats.org/officeDocument/2006/relationships" r:embed="rId2" cstate="print"/>
        <a:srcRect/>
        <a:stretch>
          <a:fillRect/>
        </a:stretch>
      </xdr:blipFill>
      <xdr:spPr bwMode="auto">
        <a:xfrm>
          <a:off x="314325" y="95250"/>
          <a:ext cx="1485900" cy="9810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sheetPr>
    <tabColor rgb="FF0070C0"/>
  </sheetPr>
  <dimension ref="A1:T84"/>
  <sheetViews>
    <sheetView topLeftCell="B4" zoomScale="85" zoomScaleNormal="85" zoomScaleSheetLayoutView="70" workbookViewId="0">
      <selection activeCell="C1" sqref="C1:O3"/>
    </sheetView>
  </sheetViews>
  <sheetFormatPr baseColWidth="10" defaultRowHeight="12.75"/>
  <cols>
    <col min="1" max="1" width="1.7109375" style="2" customWidth="1"/>
    <col min="2" max="2" width="29.85546875" style="2" customWidth="1"/>
    <col min="3" max="3" width="15.85546875" style="2" customWidth="1"/>
    <col min="4" max="4" width="17" style="2" customWidth="1"/>
    <col min="5" max="5" width="23.5703125" style="2" customWidth="1"/>
    <col min="6" max="6" width="15.28515625" style="2" customWidth="1"/>
    <col min="7" max="7" width="21.85546875" style="2" customWidth="1"/>
    <col min="8" max="8" width="16.7109375" style="2" customWidth="1"/>
    <col min="9" max="9" width="16.140625" style="2" customWidth="1"/>
    <col min="10" max="10" width="11.42578125" style="2"/>
    <col min="11" max="11" width="8.28515625" style="2" customWidth="1"/>
    <col min="12" max="12" width="8.42578125" style="2" customWidth="1"/>
    <col min="13" max="13" width="10.7109375" style="2" customWidth="1"/>
    <col min="14" max="14" width="11.140625" style="2" bestFit="1" customWidth="1"/>
    <col min="15" max="15" width="36.7109375" style="2" bestFit="1" customWidth="1"/>
    <col min="16" max="16384" width="11.42578125" style="2"/>
  </cols>
  <sheetData>
    <row r="1" spans="1:20" ht="36.75" customHeight="1">
      <c r="A1" s="1"/>
      <c r="B1" s="260"/>
      <c r="C1" s="261" t="s">
        <v>70</v>
      </c>
      <c r="D1" s="262"/>
      <c r="E1" s="262"/>
      <c r="F1" s="262"/>
      <c r="G1" s="262"/>
      <c r="H1" s="262"/>
      <c r="I1" s="262"/>
      <c r="J1" s="262"/>
      <c r="K1" s="262"/>
      <c r="L1" s="263"/>
      <c r="M1" s="264" t="s">
        <v>73</v>
      </c>
      <c r="N1" s="265"/>
      <c r="O1" s="266"/>
      <c r="Q1" s="1"/>
    </row>
    <row r="2" spans="1:20" ht="27" customHeight="1" thickBot="1">
      <c r="A2" s="1"/>
      <c r="B2" s="260"/>
      <c r="C2" s="267" t="s">
        <v>72</v>
      </c>
      <c r="D2" s="268"/>
      <c r="E2" s="268"/>
      <c r="F2" s="268"/>
      <c r="G2" s="268"/>
      <c r="H2" s="268"/>
      <c r="I2" s="268"/>
      <c r="J2" s="268"/>
      <c r="K2" s="268"/>
      <c r="L2" s="269"/>
      <c r="M2" s="270" t="s">
        <v>69</v>
      </c>
      <c r="N2" s="271"/>
      <c r="O2" s="272"/>
      <c r="Q2" s="1"/>
    </row>
    <row r="3" spans="1:20" ht="34.5" customHeight="1" thickBot="1">
      <c r="A3" s="1"/>
      <c r="B3" s="260"/>
      <c r="C3" s="273" t="s">
        <v>48</v>
      </c>
      <c r="D3" s="274"/>
      <c r="E3" s="274"/>
      <c r="F3" s="274"/>
      <c r="G3" s="274"/>
      <c r="H3" s="274"/>
      <c r="I3" s="274"/>
      <c r="J3" s="274"/>
      <c r="K3" s="274"/>
      <c r="L3" s="275"/>
      <c r="M3" s="276" t="s">
        <v>1</v>
      </c>
      <c r="N3" s="277"/>
      <c r="O3" s="278"/>
      <c r="Q3" s="1"/>
    </row>
    <row r="4" spans="1:20" ht="15" customHeight="1">
      <c r="A4" s="1"/>
      <c r="B4" s="10"/>
      <c r="C4" s="118"/>
      <c r="D4" s="118"/>
      <c r="E4" s="118"/>
      <c r="F4" s="118"/>
      <c r="G4" s="118"/>
      <c r="H4" s="118"/>
      <c r="I4" s="118"/>
      <c r="J4" s="118"/>
      <c r="K4" s="118"/>
      <c r="L4" s="118"/>
      <c r="M4" s="25"/>
      <c r="N4" s="25"/>
      <c r="Q4" s="1"/>
    </row>
    <row r="5" spans="1:20" ht="33" customHeight="1">
      <c r="A5" s="1"/>
      <c r="B5" s="30" t="s">
        <v>9</v>
      </c>
      <c r="C5" s="251">
        <v>2015</v>
      </c>
      <c r="D5" s="258"/>
      <c r="E5" s="26" t="s">
        <v>10</v>
      </c>
      <c r="F5" s="251" t="s">
        <v>74</v>
      </c>
      <c r="G5" s="259"/>
      <c r="H5" s="259"/>
      <c r="I5" s="259"/>
      <c r="J5" s="259"/>
      <c r="K5" s="259"/>
      <c r="L5" s="259"/>
      <c r="M5" s="259"/>
      <c r="N5" s="259"/>
      <c r="O5" s="252"/>
      <c r="P5" s="12"/>
      <c r="Q5" s="11"/>
      <c r="R5" s="11"/>
      <c r="S5" s="11"/>
      <c r="T5" s="1"/>
    </row>
    <row r="6" spans="1:20" s="1" customFormat="1" ht="6" customHeight="1">
      <c r="B6" s="20"/>
      <c r="C6" s="50"/>
      <c r="D6" s="50"/>
      <c r="E6" s="5"/>
      <c r="F6" s="48"/>
      <c r="G6" s="48"/>
      <c r="H6" s="48"/>
      <c r="I6" s="48"/>
      <c r="J6" s="48"/>
      <c r="K6" s="48"/>
      <c r="L6" s="48"/>
      <c r="M6" s="48"/>
      <c r="N6" s="48"/>
      <c r="O6" s="11"/>
      <c r="P6" s="11"/>
      <c r="Q6" s="11"/>
      <c r="R6" s="11"/>
      <c r="S6" s="11"/>
    </row>
    <row r="7" spans="1:20" ht="54" customHeight="1">
      <c r="A7" s="1"/>
      <c r="B7" s="76" t="s">
        <v>64</v>
      </c>
      <c r="C7" s="251" t="s">
        <v>77</v>
      </c>
      <c r="D7" s="252"/>
      <c r="E7" s="26" t="s">
        <v>12</v>
      </c>
      <c r="F7" s="251" t="s">
        <v>89</v>
      </c>
      <c r="G7" s="259"/>
      <c r="H7" s="259"/>
      <c r="I7" s="259"/>
      <c r="J7" s="259"/>
      <c r="K7" s="259"/>
      <c r="L7" s="259"/>
      <c r="M7" s="259"/>
      <c r="N7" s="259"/>
      <c r="O7" s="252"/>
      <c r="P7" s="13"/>
      <c r="Q7" s="13"/>
      <c r="R7" s="13"/>
      <c r="S7" s="13"/>
      <c r="T7" s="1"/>
    </row>
    <row r="8" spans="1:20" ht="6" customHeight="1">
      <c r="A8" s="1"/>
      <c r="B8" s="20"/>
      <c r="C8" s="50"/>
      <c r="D8" s="50"/>
      <c r="E8" s="5"/>
      <c r="F8" s="48"/>
      <c r="G8" s="48"/>
      <c r="H8" s="48"/>
      <c r="I8" s="48"/>
      <c r="J8" s="48"/>
      <c r="K8" s="48"/>
      <c r="L8" s="48"/>
      <c r="M8" s="48"/>
      <c r="N8" s="48"/>
      <c r="O8" s="11"/>
      <c r="P8" s="11"/>
      <c r="Q8" s="11"/>
      <c r="R8" s="11"/>
      <c r="S8" s="11"/>
      <c r="T8" s="1"/>
    </row>
    <row r="9" spans="1:20" ht="43.5" customHeight="1">
      <c r="A9" s="1"/>
      <c r="B9" s="30" t="s">
        <v>13</v>
      </c>
      <c r="C9" s="251" t="s">
        <v>78</v>
      </c>
      <c r="D9" s="252"/>
      <c r="E9" s="26" t="s">
        <v>65</v>
      </c>
      <c r="F9" s="251" t="s">
        <v>79</v>
      </c>
      <c r="G9" s="259"/>
      <c r="H9" s="259"/>
      <c r="I9" s="259"/>
      <c r="J9" s="259"/>
      <c r="K9" s="259"/>
      <c r="L9" s="259"/>
      <c r="M9" s="259"/>
      <c r="N9" s="259"/>
      <c r="O9" s="252"/>
      <c r="P9" s="12"/>
      <c r="Q9" s="12"/>
      <c r="R9" s="12"/>
      <c r="S9" s="12"/>
      <c r="T9" s="1"/>
    </row>
    <row r="10" spans="1:20" ht="10.5" customHeight="1">
      <c r="A10" s="1"/>
      <c r="B10" s="20"/>
      <c r="C10" s="50"/>
      <c r="D10" s="50"/>
      <c r="E10" s="5"/>
      <c r="F10" s="48"/>
      <c r="G10" s="48"/>
      <c r="H10" s="48"/>
      <c r="I10" s="48"/>
      <c r="J10" s="48"/>
      <c r="K10" s="48"/>
      <c r="L10" s="48"/>
      <c r="M10" s="48"/>
      <c r="N10" s="48"/>
      <c r="O10" s="11"/>
      <c r="P10" s="11"/>
      <c r="Q10" s="11"/>
      <c r="R10" s="11"/>
      <c r="S10" s="11"/>
      <c r="T10" s="1"/>
    </row>
    <row r="11" spans="1:20" ht="54" customHeight="1">
      <c r="A11" s="1"/>
      <c r="B11" s="31" t="s">
        <v>15</v>
      </c>
      <c r="C11" s="251" t="s">
        <v>75</v>
      </c>
      <c r="D11" s="252"/>
      <c r="E11" s="26" t="s">
        <v>66</v>
      </c>
      <c r="F11" s="253" t="s">
        <v>80</v>
      </c>
      <c r="G11" s="253"/>
      <c r="H11" s="253"/>
      <c r="I11" s="253"/>
      <c r="J11" s="253"/>
      <c r="K11" s="253"/>
      <c r="L11" s="253"/>
      <c r="M11" s="253"/>
      <c r="N11" s="253"/>
      <c r="O11" s="253"/>
      <c r="P11" s="13"/>
      <c r="Q11" s="13"/>
      <c r="R11" s="13"/>
      <c r="S11" s="13"/>
      <c r="T11" s="1"/>
    </row>
    <row r="12" spans="1:20" ht="6.75" customHeight="1">
      <c r="A12" s="1"/>
      <c r="B12" s="21"/>
      <c r="C12" s="50"/>
      <c r="D12" s="50"/>
      <c r="E12" s="19"/>
      <c r="F12" s="48"/>
      <c r="G12" s="48"/>
      <c r="H12" s="48"/>
      <c r="I12" s="48"/>
      <c r="J12" s="48"/>
      <c r="K12" s="48"/>
      <c r="L12" s="48"/>
      <c r="M12" s="48"/>
      <c r="N12" s="48"/>
      <c r="O12" s="11"/>
      <c r="P12" s="11"/>
      <c r="Q12" s="11"/>
      <c r="R12" s="11"/>
      <c r="S12" s="11"/>
      <c r="T12" s="1"/>
    </row>
    <row r="13" spans="1:20" ht="51.75" customHeight="1">
      <c r="A13" s="1"/>
      <c r="B13" s="31" t="s">
        <v>16</v>
      </c>
      <c r="C13" s="251" t="s">
        <v>76</v>
      </c>
      <c r="D13" s="252"/>
      <c r="E13" s="26" t="s">
        <v>67</v>
      </c>
      <c r="F13" s="253" t="s">
        <v>81</v>
      </c>
      <c r="G13" s="253"/>
      <c r="H13" s="253"/>
      <c r="I13" s="253"/>
      <c r="J13" s="253"/>
      <c r="K13" s="253"/>
      <c r="L13" s="253"/>
      <c r="M13" s="253"/>
      <c r="N13" s="253"/>
      <c r="O13" s="253"/>
      <c r="P13" s="13"/>
      <c r="Q13" s="13"/>
      <c r="R13" s="13"/>
      <c r="S13" s="13"/>
      <c r="T13" s="1"/>
    </row>
    <row r="14" spans="1:20" ht="8.25" customHeight="1">
      <c r="B14" s="22"/>
      <c r="F14" s="49"/>
      <c r="G14" s="49"/>
      <c r="H14" s="49"/>
      <c r="I14" s="49"/>
      <c r="J14" s="49"/>
      <c r="K14" s="49"/>
      <c r="L14" s="49"/>
      <c r="M14" s="49"/>
      <c r="N14" s="49"/>
    </row>
    <row r="15" spans="1:20" ht="51" customHeight="1">
      <c r="B15" s="77" t="s">
        <v>20</v>
      </c>
      <c r="C15" s="254" t="s">
        <v>102</v>
      </c>
      <c r="D15" s="254"/>
      <c r="E15" s="79" t="s">
        <v>68</v>
      </c>
      <c r="F15" s="255" t="s">
        <v>132</v>
      </c>
      <c r="G15" s="256"/>
      <c r="H15" s="256"/>
      <c r="I15" s="256"/>
      <c r="J15" s="256"/>
      <c r="K15" s="256"/>
      <c r="L15" s="256"/>
      <c r="M15" s="256"/>
      <c r="N15" s="256"/>
      <c r="O15" s="257"/>
    </row>
    <row r="16" spans="1:20" ht="24.75" customHeight="1">
      <c r="B16" s="23"/>
      <c r="C16" s="10"/>
      <c r="D16" s="24"/>
      <c r="E16" s="24"/>
      <c r="F16" s="10"/>
    </row>
    <row r="17" spans="2:11" ht="16.5" thickBot="1">
      <c r="B17" s="241" t="s">
        <v>18</v>
      </c>
      <c r="C17" s="241"/>
      <c r="D17" s="241"/>
      <c r="E17" s="241"/>
      <c r="F17" s="241"/>
      <c r="G17" s="241"/>
      <c r="H17" s="241"/>
    </row>
    <row r="18" spans="2:11" ht="12.75" customHeight="1">
      <c r="B18" s="242" t="s">
        <v>19</v>
      </c>
      <c r="C18" s="244" t="s">
        <v>39</v>
      </c>
      <c r="D18" s="246" t="s">
        <v>21</v>
      </c>
      <c r="E18" s="247"/>
      <c r="F18" s="247"/>
      <c r="G18" s="248"/>
      <c r="H18" s="249" t="s">
        <v>41</v>
      </c>
      <c r="I18" s="249" t="s">
        <v>42</v>
      </c>
      <c r="J18" s="234" t="s">
        <v>61</v>
      </c>
      <c r="K18" s="234"/>
    </row>
    <row r="19" spans="2:11" ht="41.25" customHeight="1">
      <c r="B19" s="243"/>
      <c r="C19" s="245"/>
      <c r="D19" s="115" t="s">
        <v>22</v>
      </c>
      <c r="E19" s="29" t="s">
        <v>23</v>
      </c>
      <c r="F19" s="29" t="s">
        <v>24</v>
      </c>
      <c r="G19" s="29" t="s">
        <v>71</v>
      </c>
      <c r="H19" s="250"/>
      <c r="I19" s="250"/>
      <c r="J19" s="234"/>
      <c r="K19" s="234"/>
    </row>
    <row r="20" spans="2:11" ht="163.5" customHeight="1">
      <c r="B20" s="65" t="s">
        <v>171</v>
      </c>
      <c r="C20" s="78"/>
      <c r="D20" s="131" t="s">
        <v>172</v>
      </c>
      <c r="E20" s="67">
        <v>1</v>
      </c>
      <c r="F20" s="67" t="s">
        <v>86</v>
      </c>
      <c r="G20" s="66" t="s">
        <v>173</v>
      </c>
      <c r="H20" s="68" t="s">
        <v>174</v>
      </c>
      <c r="I20" s="69">
        <f>100000000</f>
        <v>100000000</v>
      </c>
      <c r="J20" s="235">
        <v>1</v>
      </c>
      <c r="K20" s="235"/>
    </row>
    <row r="22" spans="2:11" ht="15.75">
      <c r="B22" s="236" t="s">
        <v>37</v>
      </c>
      <c r="C22" s="236"/>
      <c r="D22" s="236"/>
      <c r="E22" s="236"/>
      <c r="F22" s="236"/>
      <c r="G22" s="236"/>
      <c r="H22" s="236"/>
      <c r="J22" s="2" t="s">
        <v>62</v>
      </c>
    </row>
    <row r="23" spans="2:11">
      <c r="J23" s="2" t="s">
        <v>63</v>
      </c>
    </row>
    <row r="24" spans="2:11" ht="21" customHeight="1" thickBot="1">
      <c r="B24" s="237" t="s">
        <v>58</v>
      </c>
      <c r="C24" s="237"/>
      <c r="D24" s="237"/>
      <c r="E24" s="237"/>
      <c r="F24" s="237"/>
      <c r="G24" s="237"/>
      <c r="H24" s="237"/>
    </row>
    <row r="25" spans="2:11" ht="13.5" thickBot="1">
      <c r="B25" s="53" t="s">
        <v>59</v>
      </c>
      <c r="C25" s="34" t="s">
        <v>2</v>
      </c>
      <c r="D25" s="35" t="s">
        <v>3</v>
      </c>
      <c r="E25" s="35" t="s">
        <v>4</v>
      </c>
      <c r="F25" s="35" t="s">
        <v>5</v>
      </c>
      <c r="G25" s="35" t="s">
        <v>6</v>
      </c>
      <c r="H25" s="36" t="s">
        <v>7</v>
      </c>
    </row>
    <row r="26" spans="2:11" ht="39.75" customHeight="1">
      <c r="B26" s="70" t="s">
        <v>91</v>
      </c>
      <c r="C26" s="62">
        <v>1</v>
      </c>
      <c r="D26" s="63"/>
      <c r="E26" s="63"/>
      <c r="F26" s="63"/>
      <c r="G26" s="63"/>
      <c r="H26" s="64">
        <v>1</v>
      </c>
    </row>
    <row r="27" spans="2:11" ht="36.75" customHeight="1" thickBot="1">
      <c r="B27" s="71" t="s">
        <v>92</v>
      </c>
      <c r="C27" s="14">
        <f>E20</f>
        <v>1</v>
      </c>
      <c r="D27" s="15">
        <f>E20</f>
        <v>1</v>
      </c>
      <c r="E27" s="15">
        <f>E20</f>
        <v>1</v>
      </c>
      <c r="F27" s="15">
        <f>E20</f>
        <v>1</v>
      </c>
      <c r="G27" s="15">
        <f>E20</f>
        <v>1</v>
      </c>
      <c r="H27" s="15">
        <f>E20</f>
        <v>1</v>
      </c>
    </row>
    <row r="28" spans="2:11" ht="29.25" customHeight="1" thickBot="1">
      <c r="B28" s="16" t="s">
        <v>38</v>
      </c>
      <c r="C28" s="61">
        <f>IF($J$20=1,IF((C26/C27)&gt;=1,1,(C26/C27)),IF($J$20=2,IF((1-(C26/C27))&lt;=0,0,1-(C26/C27)),""))</f>
        <v>1</v>
      </c>
      <c r="D28" s="61">
        <f>IF($J$20=1,IF((SUM(C26:D26)/D27)&gt;=1,1,(SUM(C26:D26)/D27)),IF($J$20=2,IF((1-(SUM(C26:D26)/D27))&lt;=0,0,1-(SUM(C26:D26)/D27)),""))</f>
        <v>1</v>
      </c>
      <c r="E28" s="61">
        <f>IF($J$20=1,IF((SUM(C26:E26)/E27)&gt;=1,1,(SUM(C26:E26)/E27)),IF($J$20=2,IF((1-(SUM(C26:E26)/E27))&lt;=0,0,1-(SUM(C26:E26)/E27)),""))</f>
        <v>1</v>
      </c>
      <c r="F28" s="61">
        <f>IF($J$20=1,IF((SUM(C26:F26)/F27)&gt;=1,1,(SUM(C26:F26)/F27)),IF($J$20=2,IF((1-(SUM(C26:F26)/F27))&lt;=0,0,1-(SUM(C26:F26)/F27)),""))</f>
        <v>1</v>
      </c>
      <c r="G28" s="61">
        <f>IF($J$20=1,IF((SUM(C26:G26)/G27)&gt;=1,1,(SUM(C26:G26)/G27)),IF($J$20=2,IF((1-(SUM(C26:G26)/G27))&lt;=0,0,1-(SUM(C26:G26)/G27)),""))</f>
        <v>1</v>
      </c>
      <c r="H28" s="61">
        <f>IF($J$20=1,IF((SUM(C26:H26)/H27)&gt;=1,1,(SUM(C26:H26)/H27)),IF($J$20=2,IF((1-(SUM(C26:H26)/H27))&lt;=0,0,1-(SUM(C26:H26)/H27)),""))</f>
        <v>1</v>
      </c>
    </row>
    <row r="29" spans="2:11" ht="24" customHeight="1">
      <c r="B29" s="6"/>
      <c r="C29" s="7" t="e">
        <f>C7=#REF!*1.3</f>
        <v>#REF!</v>
      </c>
      <c r="D29" s="7" t="e">
        <f>#REF!*1.3</f>
        <v>#REF!</v>
      </c>
      <c r="E29" s="7" t="e">
        <f>#REF!*1.3</f>
        <v>#REF!</v>
      </c>
      <c r="F29" s="7" t="e">
        <f>#REF!*1.3</f>
        <v>#REF!</v>
      </c>
      <c r="G29" s="7" t="e">
        <f>#REF!*1.3</f>
        <v>#REF!</v>
      </c>
      <c r="H29" s="7" t="e">
        <f>#REF!*1.3</f>
        <v>#REF!</v>
      </c>
    </row>
    <row r="30" spans="2:11" ht="24.75" customHeight="1" thickBot="1">
      <c r="B30" s="238" t="s">
        <v>57</v>
      </c>
      <c r="C30" s="238"/>
      <c r="D30" s="238"/>
      <c r="E30" s="238"/>
      <c r="F30" s="238"/>
      <c r="G30" s="238"/>
      <c r="H30" s="238"/>
    </row>
    <row r="31" spans="2:11" ht="40.5" customHeight="1" thickBot="1">
      <c r="B31" s="37" t="s">
        <v>44</v>
      </c>
      <c r="C31" s="113">
        <v>100000000</v>
      </c>
      <c r="D31" s="113"/>
      <c r="E31" s="113"/>
      <c r="F31" s="113"/>
      <c r="G31" s="113"/>
      <c r="H31" s="120"/>
    </row>
    <row r="32" spans="2:11" ht="26.25" thickBot="1">
      <c r="B32" s="37" t="s">
        <v>43</v>
      </c>
      <c r="C32" s="17">
        <f>(C31/$I20)</f>
        <v>1</v>
      </c>
      <c r="D32" s="17">
        <f>(D31/$I20)+C32</f>
        <v>1</v>
      </c>
      <c r="E32" s="17">
        <f>(E31/$I20)+D32</f>
        <v>1</v>
      </c>
      <c r="F32" s="17">
        <f>(F31/$I20)+E32</f>
        <v>1</v>
      </c>
      <c r="G32" s="17">
        <f>(G31/$I20)+F32</f>
        <v>1</v>
      </c>
      <c r="H32" s="18">
        <f>(H31/$I20)+G32</f>
        <v>1</v>
      </c>
    </row>
    <row r="33" spans="1:17">
      <c r="C33" s="7" t="e">
        <f>#REF!*1.1</f>
        <v>#REF!</v>
      </c>
      <c r="D33" s="7" t="e">
        <f>#REF!*1.1</f>
        <v>#REF!</v>
      </c>
      <c r="E33" s="7" t="e">
        <f>#REF!*1.1</f>
        <v>#REF!</v>
      </c>
      <c r="F33" s="7" t="e">
        <f>#REF!*1.1</f>
        <v>#REF!</v>
      </c>
      <c r="G33" s="7" t="e">
        <f>#REF!*1.1</f>
        <v>#REF!</v>
      </c>
      <c r="H33" s="7" t="e">
        <f>#REF!*1.1</f>
        <v>#REF!</v>
      </c>
    </row>
    <row r="34" spans="1:17" ht="15.75">
      <c r="B34" s="239" t="s">
        <v>8</v>
      </c>
      <c r="C34" s="239"/>
      <c r="D34" s="239"/>
      <c r="E34" s="239"/>
      <c r="G34" s="240" t="s">
        <v>52</v>
      </c>
      <c r="H34" s="240"/>
      <c r="I34" s="240"/>
      <c r="J34" s="116"/>
      <c r="K34" s="116"/>
      <c r="L34" s="215" t="s">
        <v>53</v>
      </c>
      <c r="M34" s="215"/>
      <c r="N34" s="215"/>
      <c r="O34" s="215"/>
    </row>
    <row r="35" spans="1:17" ht="12" customHeight="1">
      <c r="A35" s="1"/>
      <c r="B35" s="1"/>
      <c r="C35" s="9"/>
      <c r="D35" s="8"/>
      <c r="E35" s="8"/>
      <c r="F35" s="158" t="s">
        <v>49</v>
      </c>
      <c r="G35" s="177" t="s">
        <v>176</v>
      </c>
      <c r="H35" s="178"/>
      <c r="I35" s="178"/>
      <c r="J35" s="178"/>
      <c r="K35" s="179"/>
      <c r="L35" s="216"/>
      <c r="M35" s="217"/>
      <c r="N35" s="217"/>
      <c r="O35" s="218"/>
    </row>
    <row r="36" spans="1:17" ht="21.75" customHeight="1">
      <c r="A36" s="1"/>
      <c r="B36" s="1"/>
      <c r="C36" s="9"/>
      <c r="D36" s="1"/>
      <c r="E36" s="1"/>
      <c r="F36" s="158"/>
      <c r="G36" s="180"/>
      <c r="H36" s="181"/>
      <c r="I36" s="181"/>
      <c r="J36" s="181"/>
      <c r="K36" s="182"/>
      <c r="L36" s="219"/>
      <c r="M36" s="220"/>
      <c r="N36" s="220"/>
      <c r="O36" s="221"/>
      <c r="P36" s="1"/>
      <c r="Q36" s="1"/>
    </row>
    <row r="37" spans="1:17" ht="79.5" customHeight="1">
      <c r="A37" s="1"/>
      <c r="B37" s="1"/>
      <c r="C37" s="1"/>
      <c r="D37" s="1"/>
      <c r="E37" s="1"/>
      <c r="F37" s="158"/>
      <c r="G37" s="183"/>
      <c r="H37" s="184"/>
      <c r="I37" s="184"/>
      <c r="J37" s="184"/>
      <c r="K37" s="185"/>
      <c r="L37" s="222"/>
      <c r="M37" s="223"/>
      <c r="N37" s="223"/>
      <c r="O37" s="224"/>
      <c r="P37" s="1"/>
      <c r="Q37" s="1"/>
    </row>
    <row r="38" spans="1:17" ht="21" customHeight="1">
      <c r="A38" s="1"/>
      <c r="B38" s="1"/>
      <c r="C38" s="1"/>
      <c r="D38" s="1"/>
      <c r="E38" s="1"/>
      <c r="F38" s="158" t="s">
        <v>54</v>
      </c>
      <c r="G38" s="186"/>
      <c r="H38" s="225"/>
      <c r="I38" s="225"/>
      <c r="J38" s="225"/>
      <c r="K38" s="226"/>
      <c r="L38" s="233"/>
      <c r="M38" s="233"/>
      <c r="N38" s="233"/>
      <c r="O38" s="233"/>
      <c r="P38" s="1"/>
      <c r="Q38" s="1"/>
    </row>
    <row r="39" spans="1:17">
      <c r="A39" s="1"/>
      <c r="B39" s="1"/>
      <c r="C39" s="1"/>
      <c r="D39" s="1"/>
      <c r="E39" s="1"/>
      <c r="F39" s="158"/>
      <c r="G39" s="227"/>
      <c r="H39" s="228"/>
      <c r="I39" s="228"/>
      <c r="J39" s="228"/>
      <c r="K39" s="229"/>
      <c r="L39" s="233"/>
      <c r="M39" s="233"/>
      <c r="N39" s="233"/>
      <c r="O39" s="233"/>
      <c r="P39" s="1"/>
      <c r="Q39" s="1"/>
    </row>
    <row r="40" spans="1:17">
      <c r="A40" s="1"/>
      <c r="B40" s="1"/>
      <c r="C40" s="1"/>
      <c r="D40" s="1"/>
      <c r="E40" s="1"/>
      <c r="F40" s="158"/>
      <c r="G40" s="230"/>
      <c r="H40" s="231"/>
      <c r="I40" s="231"/>
      <c r="J40" s="231"/>
      <c r="K40" s="232"/>
      <c r="L40" s="233"/>
      <c r="M40" s="233"/>
      <c r="N40" s="233"/>
      <c r="O40" s="233"/>
      <c r="P40" s="1"/>
      <c r="Q40" s="1"/>
    </row>
    <row r="41" spans="1:17">
      <c r="A41" s="1"/>
      <c r="B41" s="1"/>
      <c r="C41" s="1"/>
      <c r="D41" s="1"/>
      <c r="E41" s="1"/>
      <c r="F41" s="158" t="s">
        <v>55</v>
      </c>
      <c r="G41" s="186"/>
      <c r="H41" s="187"/>
      <c r="I41" s="187"/>
      <c r="J41" s="187"/>
      <c r="K41" s="188"/>
      <c r="L41" s="195"/>
      <c r="M41" s="196"/>
      <c r="N41" s="196"/>
      <c r="O41" s="197"/>
      <c r="P41" s="1"/>
      <c r="Q41" s="1"/>
    </row>
    <row r="42" spans="1:17">
      <c r="A42" s="1"/>
      <c r="B42" s="1"/>
      <c r="C42" s="1"/>
      <c r="D42" s="1"/>
      <c r="E42" s="1"/>
      <c r="F42" s="158"/>
      <c r="G42" s="189"/>
      <c r="H42" s="190"/>
      <c r="I42" s="190"/>
      <c r="J42" s="190"/>
      <c r="K42" s="191"/>
      <c r="L42" s="198"/>
      <c r="M42" s="199"/>
      <c r="N42" s="199"/>
      <c r="O42" s="200"/>
      <c r="P42" s="1"/>
      <c r="Q42" s="1"/>
    </row>
    <row r="43" spans="1:17">
      <c r="A43" s="1"/>
      <c r="B43" s="1"/>
      <c r="C43" s="1"/>
      <c r="D43" s="1"/>
      <c r="E43" s="1"/>
      <c r="F43" s="158"/>
      <c r="G43" s="192"/>
      <c r="H43" s="193"/>
      <c r="I43" s="193"/>
      <c r="J43" s="193"/>
      <c r="K43" s="194"/>
      <c r="L43" s="201"/>
      <c r="M43" s="202"/>
      <c r="N43" s="202"/>
      <c r="O43" s="203"/>
      <c r="P43" s="1"/>
      <c r="Q43" s="1"/>
    </row>
    <row r="44" spans="1:17">
      <c r="A44" s="1"/>
      <c r="B44" s="1"/>
      <c r="C44" s="1"/>
      <c r="D44" s="1"/>
      <c r="E44" s="1"/>
      <c r="F44" s="158" t="s">
        <v>50</v>
      </c>
      <c r="G44" s="204"/>
      <c r="H44" s="205"/>
      <c r="I44" s="205"/>
      <c r="J44" s="205"/>
      <c r="K44" s="206"/>
      <c r="L44" s="213"/>
      <c r="M44" s="214"/>
      <c r="N44" s="214"/>
      <c r="O44" s="214"/>
      <c r="P44" s="1"/>
      <c r="Q44" s="1"/>
    </row>
    <row r="45" spans="1:17">
      <c r="A45" s="1"/>
      <c r="B45" s="1"/>
      <c r="C45" s="1"/>
      <c r="D45" s="1"/>
      <c r="E45" s="1"/>
      <c r="F45" s="158"/>
      <c r="G45" s="207"/>
      <c r="H45" s="208"/>
      <c r="I45" s="208"/>
      <c r="J45" s="208"/>
      <c r="K45" s="209"/>
      <c r="L45" s="214"/>
      <c r="M45" s="214"/>
      <c r="N45" s="214"/>
      <c r="O45" s="214"/>
      <c r="P45" s="1"/>
      <c r="Q45" s="1"/>
    </row>
    <row r="46" spans="1:17">
      <c r="A46" s="1"/>
      <c r="B46" s="1"/>
      <c r="C46" s="1"/>
      <c r="D46" s="1"/>
      <c r="E46" s="1"/>
      <c r="F46" s="158"/>
      <c r="G46" s="210"/>
      <c r="H46" s="211"/>
      <c r="I46" s="211"/>
      <c r="J46" s="211"/>
      <c r="K46" s="212"/>
      <c r="L46" s="214"/>
      <c r="M46" s="214"/>
      <c r="N46" s="214"/>
      <c r="O46" s="214"/>
      <c r="P46" s="1"/>
      <c r="Q46" s="1"/>
    </row>
    <row r="47" spans="1:17">
      <c r="A47" s="1"/>
      <c r="B47" s="1"/>
      <c r="C47" s="1"/>
      <c r="D47" s="1"/>
      <c r="E47" s="1"/>
      <c r="F47" s="158" t="s">
        <v>56</v>
      </c>
      <c r="G47" s="159"/>
      <c r="H47" s="160"/>
      <c r="I47" s="160"/>
      <c r="J47" s="160"/>
      <c r="K47" s="161"/>
      <c r="L47" s="168"/>
      <c r="M47" s="169"/>
      <c r="N47" s="169"/>
      <c r="O47" s="170"/>
      <c r="P47" s="1"/>
      <c r="Q47" s="1"/>
    </row>
    <row r="48" spans="1:17">
      <c r="A48" s="1"/>
      <c r="B48" s="1"/>
      <c r="C48" s="1"/>
      <c r="D48" s="1"/>
      <c r="E48" s="1"/>
      <c r="F48" s="158"/>
      <c r="G48" s="162"/>
      <c r="H48" s="163"/>
      <c r="I48" s="163"/>
      <c r="J48" s="163"/>
      <c r="K48" s="164"/>
      <c r="L48" s="171"/>
      <c r="M48" s="172"/>
      <c r="N48" s="172"/>
      <c r="O48" s="173"/>
      <c r="P48" s="1"/>
      <c r="Q48" s="1"/>
    </row>
    <row r="49" spans="1:17">
      <c r="A49" s="1"/>
      <c r="B49" s="1"/>
      <c r="C49" s="1"/>
      <c r="D49" s="1"/>
      <c r="E49" s="1"/>
      <c r="F49" s="158"/>
      <c r="G49" s="165"/>
      <c r="H49" s="166"/>
      <c r="I49" s="166"/>
      <c r="J49" s="166"/>
      <c r="K49" s="167"/>
      <c r="L49" s="174"/>
      <c r="M49" s="175"/>
      <c r="N49" s="175"/>
      <c r="O49" s="176"/>
      <c r="P49" s="1"/>
      <c r="Q49" s="1"/>
    </row>
    <row r="50" spans="1:17">
      <c r="A50" s="1"/>
      <c r="B50" s="1"/>
      <c r="C50" s="1"/>
      <c r="D50" s="1"/>
      <c r="E50" s="1"/>
      <c r="F50" s="158" t="s">
        <v>51</v>
      </c>
      <c r="G50" s="177"/>
      <c r="H50" s="178"/>
      <c r="I50" s="178"/>
      <c r="J50" s="178"/>
      <c r="K50" s="179"/>
      <c r="L50" s="168"/>
      <c r="M50" s="169"/>
      <c r="N50" s="169"/>
      <c r="O50" s="170"/>
      <c r="P50" s="1"/>
      <c r="Q50" s="1"/>
    </row>
    <row r="51" spans="1:17">
      <c r="A51" s="1"/>
      <c r="B51" s="1"/>
      <c r="C51" s="1"/>
      <c r="D51" s="1"/>
      <c r="E51" s="1"/>
      <c r="F51" s="158"/>
      <c r="G51" s="180"/>
      <c r="H51" s="181"/>
      <c r="I51" s="181"/>
      <c r="J51" s="181"/>
      <c r="K51" s="182"/>
      <c r="L51" s="171"/>
      <c r="M51" s="172"/>
      <c r="N51" s="172"/>
      <c r="O51" s="173"/>
      <c r="P51" s="1"/>
      <c r="Q51" s="1"/>
    </row>
    <row r="52" spans="1:17">
      <c r="A52" s="1"/>
      <c r="B52" s="1"/>
      <c r="C52" s="1"/>
      <c r="D52" s="1"/>
      <c r="E52" s="1"/>
      <c r="F52" s="158"/>
      <c r="G52" s="183"/>
      <c r="H52" s="184"/>
      <c r="I52" s="184"/>
      <c r="J52" s="184"/>
      <c r="K52" s="185"/>
      <c r="L52" s="174"/>
      <c r="M52" s="175"/>
      <c r="N52" s="175"/>
      <c r="O52" s="176"/>
      <c r="P52" s="1"/>
      <c r="Q52" s="1"/>
    </row>
    <row r="53" spans="1:17">
      <c r="A53" s="1"/>
      <c r="B53" s="1"/>
      <c r="C53" s="1"/>
      <c r="D53" s="1"/>
      <c r="E53" s="1"/>
      <c r="F53" s="1"/>
      <c r="G53" s="1"/>
      <c r="H53" s="1"/>
      <c r="I53" s="1"/>
      <c r="J53" s="1"/>
      <c r="K53" s="1"/>
      <c r="L53" s="1"/>
      <c r="M53" s="1"/>
      <c r="N53" s="1"/>
      <c r="O53" s="1"/>
      <c r="P53" s="1"/>
      <c r="Q53" s="1"/>
    </row>
    <row r="54" spans="1:17">
      <c r="B54" s="1"/>
      <c r="C54" s="1"/>
      <c r="D54" s="1"/>
      <c r="E54" s="1"/>
      <c r="F54" s="1"/>
      <c r="G54" s="1"/>
      <c r="H54" s="1"/>
      <c r="I54" s="1"/>
      <c r="J54" s="1"/>
      <c r="K54" s="1"/>
      <c r="L54" s="1"/>
      <c r="M54" s="1"/>
      <c r="N54" s="1"/>
      <c r="O54" s="1"/>
      <c r="P54" s="1"/>
      <c r="Q54" s="1"/>
    </row>
    <row r="55" spans="1:17" ht="25.5" customHeight="1">
      <c r="B55" s="151" t="s">
        <v>25</v>
      </c>
      <c r="C55" s="153" t="s">
        <v>26</v>
      </c>
      <c r="D55" s="154"/>
      <c r="E55" s="154"/>
      <c r="F55" s="154"/>
      <c r="G55" s="154"/>
      <c r="H55" s="154"/>
      <c r="I55" s="154"/>
      <c r="J55" s="154"/>
      <c r="K55" s="154"/>
      <c r="L55" s="154"/>
      <c r="M55" s="154"/>
      <c r="N55" s="155"/>
      <c r="O55" s="156" t="s">
        <v>27</v>
      </c>
      <c r="P55" s="1"/>
      <c r="Q55" s="1"/>
    </row>
    <row r="56" spans="1:17">
      <c r="B56" s="152"/>
      <c r="C56" s="38" t="s">
        <v>28</v>
      </c>
      <c r="D56" s="38" t="s">
        <v>29</v>
      </c>
      <c r="E56" s="38" t="s">
        <v>30</v>
      </c>
      <c r="F56" s="117" t="s">
        <v>31</v>
      </c>
      <c r="G56" s="117" t="s">
        <v>30</v>
      </c>
      <c r="H56" s="40" t="s">
        <v>32</v>
      </c>
      <c r="I56" s="40" t="s">
        <v>32</v>
      </c>
      <c r="J56" s="40" t="s">
        <v>31</v>
      </c>
      <c r="K56" s="40" t="s">
        <v>33</v>
      </c>
      <c r="L56" s="117" t="s">
        <v>34</v>
      </c>
      <c r="M56" s="117" t="s">
        <v>35</v>
      </c>
      <c r="N56" s="117" t="s">
        <v>36</v>
      </c>
      <c r="O56" s="157"/>
      <c r="P56" s="1"/>
      <c r="Q56" s="1"/>
    </row>
    <row r="57" spans="1:17" s="46" customFormat="1" ht="38.25">
      <c r="B57" s="92" t="s">
        <v>177</v>
      </c>
      <c r="C57" s="82" t="s">
        <v>88</v>
      </c>
      <c r="D57" s="83"/>
      <c r="E57" s="83"/>
      <c r="F57" s="83"/>
      <c r="G57" s="83"/>
      <c r="H57" s="83"/>
      <c r="I57" s="83"/>
      <c r="J57" s="83"/>
      <c r="K57" s="83"/>
      <c r="L57" s="83"/>
      <c r="M57" s="83"/>
      <c r="N57" s="83"/>
      <c r="O57" s="80">
        <f>COUNTA(C57:N57)</f>
        <v>1</v>
      </c>
      <c r="P57" s="47"/>
      <c r="Q57" s="47"/>
    </row>
    <row r="58" spans="1:17" s="46" customFormat="1">
      <c r="B58" s="92"/>
      <c r="C58" s="82"/>
      <c r="D58" s="83"/>
      <c r="E58" s="82"/>
      <c r="F58" s="119"/>
      <c r="G58" s="119"/>
      <c r="H58" s="119"/>
      <c r="I58" s="119"/>
      <c r="J58" s="119"/>
      <c r="K58" s="119"/>
      <c r="L58" s="119"/>
      <c r="M58" s="119"/>
      <c r="N58" s="119"/>
      <c r="O58" s="80">
        <f>COUNTA(C58:N58)</f>
        <v>0</v>
      </c>
      <c r="P58" s="47"/>
      <c r="Q58" s="47"/>
    </row>
    <row r="59" spans="1:17" s="46" customFormat="1">
      <c r="B59" s="92"/>
      <c r="C59" s="82"/>
      <c r="D59" s="83"/>
      <c r="E59" s="82"/>
      <c r="F59" s="119"/>
      <c r="G59" s="119"/>
      <c r="H59" s="119"/>
      <c r="I59" s="119"/>
      <c r="J59" s="119"/>
      <c r="K59" s="119"/>
      <c r="L59" s="119"/>
      <c r="M59" s="119"/>
      <c r="N59" s="119"/>
      <c r="O59" s="80">
        <f t="shared" ref="O59:O76" si="0">COUNTA(C59:N59)</f>
        <v>0</v>
      </c>
      <c r="P59" s="47"/>
      <c r="Q59" s="47"/>
    </row>
    <row r="60" spans="1:17" s="46" customFormat="1">
      <c r="B60" s="92"/>
      <c r="C60" s="82"/>
      <c r="D60" s="83"/>
      <c r="E60" s="82"/>
      <c r="F60" s="119"/>
      <c r="G60" s="119"/>
      <c r="H60" s="119"/>
      <c r="I60" s="119"/>
      <c r="J60" s="119"/>
      <c r="K60" s="119"/>
      <c r="L60" s="119"/>
      <c r="M60" s="119"/>
      <c r="N60" s="119"/>
      <c r="O60" s="80">
        <f t="shared" si="0"/>
        <v>0</v>
      </c>
      <c r="P60" s="47"/>
      <c r="Q60" s="47"/>
    </row>
    <row r="61" spans="1:17" s="46" customFormat="1" ht="12.75" customHeight="1">
      <c r="B61" s="92"/>
      <c r="C61" s="82"/>
      <c r="D61" s="83"/>
      <c r="E61" s="82"/>
      <c r="F61" s="119"/>
      <c r="G61" s="119"/>
      <c r="H61" s="119"/>
      <c r="I61" s="119"/>
      <c r="J61" s="119"/>
      <c r="K61" s="119"/>
      <c r="L61" s="119"/>
      <c r="M61" s="119"/>
      <c r="N61" s="119"/>
      <c r="O61" s="80">
        <f t="shared" si="0"/>
        <v>0</v>
      </c>
      <c r="P61" s="47"/>
      <c r="Q61" s="47"/>
    </row>
    <row r="62" spans="1:17" s="46" customFormat="1">
      <c r="B62" s="92"/>
      <c r="C62" s="82"/>
      <c r="D62" s="83"/>
      <c r="E62" s="82"/>
      <c r="F62" s="119"/>
      <c r="G62" s="119"/>
      <c r="H62" s="119"/>
      <c r="I62" s="119"/>
      <c r="J62" s="119"/>
      <c r="K62" s="119"/>
      <c r="L62" s="119"/>
      <c r="M62" s="119"/>
      <c r="N62" s="119"/>
      <c r="O62" s="80">
        <f t="shared" si="0"/>
        <v>0</v>
      </c>
      <c r="P62" s="47"/>
      <c r="Q62" s="47"/>
    </row>
    <row r="63" spans="1:17" s="46" customFormat="1">
      <c r="B63" s="92"/>
      <c r="C63" s="82"/>
      <c r="D63" s="83"/>
      <c r="E63" s="82"/>
      <c r="F63" s="119"/>
      <c r="G63" s="119"/>
      <c r="H63" s="119"/>
      <c r="I63" s="119"/>
      <c r="J63" s="119"/>
      <c r="K63" s="119"/>
      <c r="L63" s="119"/>
      <c r="M63" s="119"/>
      <c r="N63" s="119"/>
      <c r="O63" s="80">
        <f t="shared" si="0"/>
        <v>0</v>
      </c>
      <c r="P63" s="47"/>
      <c r="Q63" s="47"/>
    </row>
    <row r="64" spans="1:17" s="46" customFormat="1">
      <c r="B64" s="92"/>
      <c r="C64" s="82"/>
      <c r="D64" s="83"/>
      <c r="E64" s="82"/>
      <c r="F64" s="119"/>
      <c r="G64" s="119"/>
      <c r="H64" s="119"/>
      <c r="I64" s="119"/>
      <c r="J64" s="119"/>
      <c r="K64" s="119"/>
      <c r="L64" s="119"/>
      <c r="M64" s="119"/>
      <c r="N64" s="119"/>
      <c r="O64" s="80">
        <f t="shared" si="0"/>
        <v>0</v>
      </c>
      <c r="P64" s="47"/>
      <c r="Q64" s="47"/>
    </row>
    <row r="65" spans="2:18" s="46" customFormat="1">
      <c r="B65" s="92"/>
      <c r="C65" s="82"/>
      <c r="D65" s="83"/>
      <c r="E65" s="82"/>
      <c r="F65" s="119"/>
      <c r="G65" s="119"/>
      <c r="H65" s="119"/>
      <c r="I65" s="119"/>
      <c r="J65" s="119"/>
      <c r="K65" s="119"/>
      <c r="L65" s="119"/>
      <c r="M65" s="119"/>
      <c r="N65" s="119"/>
      <c r="O65" s="80">
        <f t="shared" si="0"/>
        <v>0</v>
      </c>
      <c r="P65" s="47"/>
      <c r="Q65" s="47"/>
    </row>
    <row r="66" spans="2:18" s="46" customFormat="1">
      <c r="B66" s="92"/>
      <c r="C66" s="82"/>
      <c r="D66" s="83"/>
      <c r="E66" s="82"/>
      <c r="F66" s="119"/>
      <c r="G66" s="119"/>
      <c r="H66" s="84"/>
      <c r="I66" s="84"/>
      <c r="J66" s="84"/>
      <c r="K66" s="84"/>
      <c r="L66" s="119"/>
      <c r="M66" s="119"/>
      <c r="N66" s="119"/>
      <c r="O66" s="80">
        <f t="shared" si="0"/>
        <v>0</v>
      </c>
      <c r="P66" s="47"/>
      <c r="Q66" s="47"/>
    </row>
    <row r="67" spans="2:18" s="46" customFormat="1">
      <c r="B67" s="92"/>
      <c r="C67" s="82"/>
      <c r="D67" s="83"/>
      <c r="E67" s="82"/>
      <c r="F67" s="119"/>
      <c r="G67" s="119"/>
      <c r="H67" s="84"/>
      <c r="I67" s="84"/>
      <c r="J67" s="84"/>
      <c r="K67" s="84"/>
      <c r="L67" s="119"/>
      <c r="M67" s="119"/>
      <c r="N67" s="119"/>
      <c r="O67" s="80">
        <f t="shared" si="0"/>
        <v>0</v>
      </c>
      <c r="P67" s="47"/>
      <c r="Q67" s="47"/>
    </row>
    <row r="68" spans="2:18" s="46" customFormat="1">
      <c r="B68" s="92"/>
      <c r="C68" s="82"/>
      <c r="D68" s="83"/>
      <c r="E68" s="82"/>
      <c r="F68" s="119"/>
      <c r="G68" s="119"/>
      <c r="H68" s="84"/>
      <c r="I68" s="84"/>
      <c r="J68" s="84"/>
      <c r="K68" s="84"/>
      <c r="L68" s="119"/>
      <c r="M68" s="119"/>
      <c r="N68" s="119"/>
      <c r="O68" s="80">
        <f t="shared" si="0"/>
        <v>0</v>
      </c>
      <c r="P68" s="47"/>
      <c r="Q68" s="47"/>
    </row>
    <row r="69" spans="2:18" s="46" customFormat="1">
      <c r="B69" s="81"/>
      <c r="C69" s="82"/>
      <c r="D69" s="83"/>
      <c r="E69" s="82"/>
      <c r="F69" s="119"/>
      <c r="G69" s="119"/>
      <c r="H69" s="84"/>
      <c r="I69" s="84"/>
      <c r="J69" s="84"/>
      <c r="K69" s="84"/>
      <c r="L69" s="119"/>
      <c r="M69" s="119"/>
      <c r="N69" s="119"/>
      <c r="O69" s="80">
        <f t="shared" si="0"/>
        <v>0</v>
      </c>
      <c r="P69" s="47"/>
      <c r="Q69" s="47"/>
    </row>
    <row r="70" spans="2:18" s="46" customFormat="1">
      <c r="B70" s="81"/>
      <c r="C70" s="82"/>
      <c r="D70" s="83"/>
      <c r="E70" s="82"/>
      <c r="F70" s="119"/>
      <c r="G70" s="119"/>
      <c r="H70" s="84"/>
      <c r="I70" s="84"/>
      <c r="J70" s="84"/>
      <c r="K70" s="84"/>
      <c r="L70" s="119"/>
      <c r="M70" s="119"/>
      <c r="N70" s="119"/>
      <c r="O70" s="80">
        <f t="shared" si="0"/>
        <v>0</v>
      </c>
      <c r="P70" s="47"/>
      <c r="Q70" s="47"/>
    </row>
    <row r="71" spans="2:18" s="46" customFormat="1">
      <c r="B71" s="81"/>
      <c r="C71" s="82"/>
      <c r="D71" s="83"/>
      <c r="E71" s="82"/>
      <c r="F71" s="119"/>
      <c r="G71" s="119"/>
      <c r="H71" s="84"/>
      <c r="I71" s="84"/>
      <c r="J71" s="84"/>
      <c r="K71" s="84"/>
      <c r="L71" s="119"/>
      <c r="M71" s="119"/>
      <c r="N71" s="119"/>
      <c r="O71" s="80">
        <f t="shared" si="0"/>
        <v>0</v>
      </c>
      <c r="P71" s="47"/>
      <c r="Q71" s="47"/>
    </row>
    <row r="72" spans="2:18" s="46" customFormat="1">
      <c r="B72" s="81"/>
      <c r="C72" s="82"/>
      <c r="D72" s="83"/>
      <c r="E72" s="82"/>
      <c r="F72" s="119"/>
      <c r="G72" s="119"/>
      <c r="H72" s="84"/>
      <c r="I72" s="84"/>
      <c r="J72" s="84"/>
      <c r="K72" s="84"/>
      <c r="L72" s="119"/>
      <c r="M72" s="119"/>
      <c r="N72" s="119"/>
      <c r="O72" s="80">
        <f t="shared" si="0"/>
        <v>0</v>
      </c>
      <c r="P72" s="47"/>
      <c r="Q72" s="47"/>
    </row>
    <row r="73" spans="2:18" s="46" customFormat="1">
      <c r="B73" s="81"/>
      <c r="C73" s="82"/>
      <c r="D73" s="83"/>
      <c r="E73" s="82"/>
      <c r="F73" s="119"/>
      <c r="G73" s="119"/>
      <c r="H73" s="84"/>
      <c r="I73" s="84"/>
      <c r="J73" s="84"/>
      <c r="K73" s="84"/>
      <c r="L73" s="119"/>
      <c r="M73" s="119"/>
      <c r="N73" s="119"/>
      <c r="O73" s="80">
        <f t="shared" si="0"/>
        <v>0</v>
      </c>
      <c r="P73" s="47"/>
      <c r="Q73" s="47"/>
    </row>
    <row r="74" spans="2:18" s="46" customFormat="1">
      <c r="B74" s="81"/>
      <c r="C74" s="82"/>
      <c r="D74" s="83"/>
      <c r="E74" s="82"/>
      <c r="F74" s="119"/>
      <c r="G74" s="119"/>
      <c r="H74" s="84"/>
      <c r="I74" s="84"/>
      <c r="J74" s="84"/>
      <c r="K74" s="84"/>
      <c r="L74" s="119"/>
      <c r="M74" s="119"/>
      <c r="N74" s="119"/>
      <c r="O74" s="80">
        <f t="shared" si="0"/>
        <v>0</v>
      </c>
      <c r="P74" s="47"/>
      <c r="Q74" s="47"/>
    </row>
    <row r="75" spans="2:18" s="46" customFormat="1">
      <c r="B75" s="81"/>
      <c r="C75" s="82"/>
      <c r="D75" s="83"/>
      <c r="E75" s="82"/>
      <c r="F75" s="119"/>
      <c r="G75" s="119"/>
      <c r="H75" s="84"/>
      <c r="I75" s="84"/>
      <c r="J75" s="84"/>
      <c r="K75" s="84"/>
      <c r="L75" s="119"/>
      <c r="M75" s="119"/>
      <c r="N75" s="119"/>
      <c r="O75" s="80">
        <f t="shared" si="0"/>
        <v>0</v>
      </c>
      <c r="P75" s="47"/>
      <c r="Q75" s="47"/>
    </row>
    <row r="76" spans="2:18" s="46" customFormat="1">
      <c r="B76" s="81"/>
      <c r="C76" s="82"/>
      <c r="D76" s="83"/>
      <c r="E76" s="82"/>
      <c r="F76" s="119"/>
      <c r="G76" s="119"/>
      <c r="H76" s="84"/>
      <c r="I76" s="84"/>
      <c r="J76" s="84"/>
      <c r="K76" s="84"/>
      <c r="L76" s="119"/>
      <c r="M76" s="119"/>
      <c r="N76" s="119"/>
      <c r="O76" s="80">
        <f t="shared" si="0"/>
        <v>0</v>
      </c>
      <c r="P76" s="47"/>
      <c r="Q76" s="47"/>
    </row>
    <row r="77" spans="2:18" s="46" customFormat="1">
      <c r="B77" s="75"/>
      <c r="C77" s="72"/>
      <c r="D77" s="85"/>
      <c r="E77" s="72"/>
      <c r="F77" s="72"/>
      <c r="G77" s="72"/>
      <c r="H77" s="72"/>
      <c r="I77" s="72"/>
      <c r="J77" s="72"/>
      <c r="K77" s="72"/>
      <c r="L77" s="72"/>
      <c r="M77" s="72"/>
      <c r="N77" s="72"/>
      <c r="O77" s="80">
        <f>COUNTA(C77:N77)</f>
        <v>0</v>
      </c>
      <c r="P77" s="47"/>
      <c r="Q77" s="47"/>
    </row>
    <row r="78" spans="2:18" s="46" customFormat="1">
      <c r="B78" s="74"/>
      <c r="C78" s="72"/>
      <c r="D78" s="73"/>
      <c r="E78" s="72"/>
      <c r="F78" s="72"/>
      <c r="G78" s="72"/>
      <c r="H78" s="72"/>
      <c r="I78" s="72"/>
      <c r="J78" s="72"/>
      <c r="K78" s="72"/>
      <c r="L78" s="72"/>
      <c r="M78" s="72"/>
      <c r="N78" s="72"/>
      <c r="O78" s="80">
        <f>COUNTA(C78:N78)</f>
        <v>0</v>
      </c>
      <c r="P78" s="47"/>
      <c r="Q78" s="47"/>
      <c r="R78" s="47"/>
    </row>
    <row r="79" spans="2:18" s="46" customFormat="1"/>
    <row r="80" spans="2:18" s="46" customFormat="1"/>
    <row r="81" s="46" customFormat="1"/>
    <row r="82" s="46" customFormat="1"/>
    <row r="83" s="46" customFormat="1"/>
    <row r="84" s="46" customFormat="1"/>
  </sheetData>
  <sheetProtection password="CDA8" sheet="1" formatCells="0" formatColumns="0" formatRows="0" insertRows="0" selectLockedCells="1" sort="0" autoFilter="0"/>
  <mergeCells count="54">
    <mergeCell ref="B1:B3"/>
    <mergeCell ref="C1:L1"/>
    <mergeCell ref="M1:O1"/>
    <mergeCell ref="C2:L2"/>
    <mergeCell ref="M2:O2"/>
    <mergeCell ref="C3:L3"/>
    <mergeCell ref="M3:O3"/>
    <mergeCell ref="C5:D5"/>
    <mergeCell ref="F5:O5"/>
    <mergeCell ref="C7:D7"/>
    <mergeCell ref="F7:O7"/>
    <mergeCell ref="C9:D9"/>
    <mergeCell ref="F9:O9"/>
    <mergeCell ref="C11:D11"/>
    <mergeCell ref="F11:O11"/>
    <mergeCell ref="C13:D13"/>
    <mergeCell ref="F13:O13"/>
    <mergeCell ref="C15:D15"/>
    <mergeCell ref="F15:O15"/>
    <mergeCell ref="B34:E34"/>
    <mergeCell ref="G34:I34"/>
    <mergeCell ref="B17:H17"/>
    <mergeCell ref="B18:B19"/>
    <mergeCell ref="C18:C19"/>
    <mergeCell ref="D18:G18"/>
    <mergeCell ref="H18:H19"/>
    <mergeCell ref="I18:I19"/>
    <mergeCell ref="J18:K19"/>
    <mergeCell ref="J20:K20"/>
    <mergeCell ref="B22:H22"/>
    <mergeCell ref="B24:H24"/>
    <mergeCell ref="B30:H30"/>
    <mergeCell ref="L34:O34"/>
    <mergeCell ref="F35:F37"/>
    <mergeCell ref="G35:K37"/>
    <mergeCell ref="L35:O37"/>
    <mergeCell ref="F38:F40"/>
    <mergeCell ref="G38:K40"/>
    <mergeCell ref="L38:O40"/>
    <mergeCell ref="F41:F43"/>
    <mergeCell ref="G41:K43"/>
    <mergeCell ref="L41:O43"/>
    <mergeCell ref="F44:F46"/>
    <mergeCell ref="G44:K46"/>
    <mergeCell ref="L44:O46"/>
    <mergeCell ref="B55:B56"/>
    <mergeCell ref="C55:N55"/>
    <mergeCell ref="O55:O56"/>
    <mergeCell ref="F47:F49"/>
    <mergeCell ref="G47:K49"/>
    <mergeCell ref="L47:O49"/>
    <mergeCell ref="F50:F52"/>
    <mergeCell ref="G50:K52"/>
    <mergeCell ref="L50:O52"/>
  </mergeCells>
  <conditionalFormatting sqref="C28:H28">
    <cfRule type="expression" dxfId="38" priority="1">
      <formula>"($C$31&gt;0.9)"</formula>
    </cfRule>
    <cfRule type="cellIs" dxfId="37" priority="2" operator="between">
      <formula>"$C$31=0.6"</formula>
      <formula>"$C$31=0.89"</formula>
    </cfRule>
    <cfRule type="expression" dxfId="36" priority="3">
      <formula>"($C$31&lt;0.6)"</formula>
    </cfRule>
  </conditionalFormatting>
  <dataValidations count="1">
    <dataValidation type="decimal" operator="greaterThanOrEqual" allowBlank="1" showInputMessage="1" showErrorMessage="1" error="Debe digitar valores numéricos mayores o iguales a cero" sqref="C33:H33 C29:H29">
      <formula1>0</formula1>
    </dataValidation>
  </dataValidations>
  <printOptions horizontalCentered="1" verticalCentered="1"/>
  <pageMargins left="0.23622047244094491" right="0.23622047244094491" top="0.39370078740157483" bottom="0.35433070866141736" header="0.31496062992125984" footer="0.31496062992125984"/>
  <pageSetup scale="50" orientation="landscape" r:id="rId1"/>
  <headerFooter alignWithMargins="0">
    <oddFooter>&amp;CPàgina &amp;P de &amp;N</oddFooter>
  </headerFooter>
  <rowBreaks count="2" manualBreakCount="2">
    <brk id="32" max="14" man="1"/>
    <brk id="52" max="14" man="1"/>
  </rowBreaks>
  <drawing r:id="rId2"/>
  <legacyDrawing r:id="rId3"/>
</worksheet>
</file>

<file path=xl/worksheets/sheet10.xml><?xml version="1.0" encoding="utf-8"?>
<worksheet xmlns="http://schemas.openxmlformats.org/spreadsheetml/2006/main" xmlns:r="http://schemas.openxmlformats.org/officeDocument/2006/relationships">
  <sheetPr>
    <tabColor rgb="FF00B050"/>
  </sheetPr>
  <dimension ref="A1:T84"/>
  <sheetViews>
    <sheetView view="pageBreakPreview" zoomScale="70" zoomScaleNormal="100" zoomScaleSheetLayoutView="70" workbookViewId="0">
      <selection activeCell="C1" sqref="C1:O3"/>
    </sheetView>
  </sheetViews>
  <sheetFormatPr baseColWidth="10" defaultRowHeight="12.75"/>
  <cols>
    <col min="1" max="1" width="1.7109375" style="2" customWidth="1"/>
    <col min="2" max="2" width="29.85546875" style="2" customWidth="1"/>
    <col min="3" max="3" width="15.85546875" style="2" customWidth="1"/>
    <col min="4" max="4" width="17" style="2" customWidth="1"/>
    <col min="5" max="5" width="23.5703125" style="2" customWidth="1"/>
    <col min="6" max="6" width="15.28515625" style="2" customWidth="1"/>
    <col min="7" max="7" width="21.85546875" style="2" customWidth="1"/>
    <col min="8" max="8" width="16.7109375" style="2" customWidth="1"/>
    <col min="9" max="9" width="16.140625" style="2" customWidth="1"/>
    <col min="10" max="10" width="11.42578125" style="2"/>
    <col min="11" max="11" width="8.28515625" style="2" customWidth="1"/>
    <col min="12" max="12" width="8.42578125" style="2" customWidth="1"/>
    <col min="13" max="13" width="10.7109375" style="2" customWidth="1"/>
    <col min="14" max="14" width="11.140625" style="2" bestFit="1" customWidth="1"/>
    <col min="15" max="15" width="10.42578125" style="2" customWidth="1"/>
    <col min="16" max="16384" width="11.42578125" style="2"/>
  </cols>
  <sheetData>
    <row r="1" spans="1:20" ht="36.75" customHeight="1">
      <c r="A1" s="1"/>
      <c r="B1" s="260"/>
      <c r="C1" s="262" t="s">
        <v>70</v>
      </c>
      <c r="D1" s="262"/>
      <c r="E1" s="262"/>
      <c r="F1" s="262"/>
      <c r="G1" s="262"/>
      <c r="H1" s="262"/>
      <c r="I1" s="262"/>
      <c r="J1" s="262"/>
      <c r="K1" s="262"/>
      <c r="L1" s="263"/>
      <c r="M1" s="297" t="s">
        <v>175</v>
      </c>
      <c r="N1" s="298"/>
      <c r="O1" s="299"/>
      <c r="Q1" s="1"/>
    </row>
    <row r="2" spans="1:20" ht="27" customHeight="1" thickBot="1">
      <c r="A2" s="1"/>
      <c r="B2" s="260"/>
      <c r="C2" s="268" t="s">
        <v>190</v>
      </c>
      <c r="D2" s="268"/>
      <c r="E2" s="268"/>
      <c r="F2" s="268"/>
      <c r="G2" s="268"/>
      <c r="H2" s="268"/>
      <c r="I2" s="268"/>
      <c r="J2" s="268"/>
      <c r="K2" s="268"/>
      <c r="L2" s="269"/>
      <c r="M2" s="300" t="s">
        <v>69</v>
      </c>
      <c r="N2" s="301"/>
      <c r="O2" s="302"/>
      <c r="Q2" s="1"/>
    </row>
    <row r="3" spans="1:20" ht="34.5" customHeight="1" thickBot="1">
      <c r="A3" s="1"/>
      <c r="B3" s="260"/>
      <c r="C3" s="268" t="s">
        <v>48</v>
      </c>
      <c r="D3" s="303"/>
      <c r="E3" s="303"/>
      <c r="F3" s="303"/>
      <c r="G3" s="303"/>
      <c r="H3" s="303"/>
      <c r="I3" s="303"/>
      <c r="J3" s="303"/>
      <c r="K3" s="303"/>
      <c r="L3" s="304"/>
      <c r="M3" s="305" t="s">
        <v>1</v>
      </c>
      <c r="N3" s="306"/>
      <c r="O3" s="307"/>
      <c r="Q3" s="1"/>
    </row>
    <row r="4" spans="1:20" ht="15" customHeight="1">
      <c r="A4" s="1"/>
      <c r="B4" s="10"/>
      <c r="C4" s="143"/>
      <c r="D4" s="143"/>
      <c r="E4" s="143"/>
      <c r="F4" s="143"/>
      <c r="G4" s="143"/>
      <c r="H4" s="143"/>
      <c r="I4" s="143"/>
      <c r="J4" s="143"/>
      <c r="K4" s="143"/>
      <c r="L4" s="143"/>
      <c r="M4" s="25"/>
      <c r="N4" s="25"/>
      <c r="Q4" s="1"/>
    </row>
    <row r="5" spans="1:20" ht="33" customHeight="1">
      <c r="A5" s="1"/>
      <c r="B5" s="30" t="s">
        <v>9</v>
      </c>
      <c r="C5" s="251">
        <v>2015</v>
      </c>
      <c r="D5" s="258"/>
      <c r="E5" s="26" t="s">
        <v>10</v>
      </c>
      <c r="F5" s="251" t="s">
        <v>74</v>
      </c>
      <c r="G5" s="259"/>
      <c r="H5" s="259"/>
      <c r="I5" s="259"/>
      <c r="J5" s="259"/>
      <c r="K5" s="259"/>
      <c r="L5" s="259"/>
      <c r="M5" s="259"/>
      <c r="N5" s="259"/>
      <c r="O5" s="252"/>
      <c r="P5" s="12"/>
      <c r="Q5" s="11"/>
      <c r="R5" s="11"/>
      <c r="S5" s="11"/>
      <c r="T5" s="1"/>
    </row>
    <row r="6" spans="1:20" s="1" customFormat="1" ht="6" customHeight="1">
      <c r="B6" s="20"/>
      <c r="C6" s="50"/>
      <c r="D6" s="50"/>
      <c r="E6" s="5"/>
      <c r="F6" s="48"/>
      <c r="G6" s="48"/>
      <c r="H6" s="48"/>
      <c r="I6" s="48"/>
      <c r="J6" s="48"/>
      <c r="K6" s="48"/>
      <c r="L6" s="48"/>
      <c r="M6" s="48"/>
      <c r="N6" s="48"/>
      <c r="O6" s="11"/>
      <c r="P6" s="11"/>
      <c r="Q6" s="11"/>
      <c r="R6" s="11"/>
      <c r="S6" s="11"/>
    </row>
    <row r="7" spans="1:20" ht="54" customHeight="1">
      <c r="A7" s="1"/>
      <c r="B7" s="76" t="s">
        <v>64</v>
      </c>
      <c r="C7" s="251" t="s">
        <v>77</v>
      </c>
      <c r="D7" s="252"/>
      <c r="E7" s="26" t="s">
        <v>12</v>
      </c>
      <c r="F7" s="251" t="s">
        <v>89</v>
      </c>
      <c r="G7" s="259"/>
      <c r="H7" s="259"/>
      <c r="I7" s="259"/>
      <c r="J7" s="259"/>
      <c r="K7" s="259"/>
      <c r="L7" s="259"/>
      <c r="M7" s="259"/>
      <c r="N7" s="259"/>
      <c r="O7" s="252"/>
      <c r="P7" s="13"/>
      <c r="Q7" s="13"/>
      <c r="R7" s="13"/>
      <c r="S7" s="13"/>
      <c r="T7" s="1"/>
    </row>
    <row r="8" spans="1:20" ht="6" customHeight="1">
      <c r="A8" s="1"/>
      <c r="B8" s="20"/>
      <c r="C8" s="50"/>
      <c r="D8" s="50"/>
      <c r="E8" s="5"/>
      <c r="F8" s="48"/>
      <c r="G8" s="48"/>
      <c r="H8" s="48"/>
      <c r="I8" s="48"/>
      <c r="J8" s="48"/>
      <c r="K8" s="48"/>
      <c r="L8" s="48"/>
      <c r="M8" s="48"/>
      <c r="N8" s="48"/>
      <c r="O8" s="11"/>
      <c r="P8" s="11"/>
      <c r="Q8" s="11"/>
      <c r="R8" s="11"/>
      <c r="S8" s="11"/>
      <c r="T8" s="1"/>
    </row>
    <row r="9" spans="1:20" ht="58.5" customHeight="1">
      <c r="A9" s="1"/>
      <c r="B9" s="30" t="s">
        <v>13</v>
      </c>
      <c r="C9" s="251" t="s">
        <v>82</v>
      </c>
      <c r="D9" s="252"/>
      <c r="E9" s="26" t="s">
        <v>65</v>
      </c>
      <c r="F9" s="251" t="s">
        <v>85</v>
      </c>
      <c r="G9" s="259"/>
      <c r="H9" s="259"/>
      <c r="I9" s="259"/>
      <c r="J9" s="259"/>
      <c r="K9" s="259"/>
      <c r="L9" s="259"/>
      <c r="M9" s="259"/>
      <c r="N9" s="259"/>
      <c r="O9" s="252"/>
      <c r="P9" s="12"/>
      <c r="Q9" s="12"/>
      <c r="R9" s="12"/>
      <c r="S9" s="12"/>
      <c r="T9" s="1"/>
    </row>
    <row r="10" spans="1:20" ht="10.5" customHeight="1">
      <c r="A10" s="1"/>
      <c r="B10" s="20"/>
      <c r="C10" s="50"/>
      <c r="D10" s="50"/>
      <c r="E10" s="5"/>
      <c r="F10" s="48"/>
      <c r="G10" s="48"/>
      <c r="H10" s="48"/>
      <c r="I10" s="48"/>
      <c r="J10" s="48"/>
      <c r="K10" s="48"/>
      <c r="L10" s="48"/>
      <c r="M10" s="48"/>
      <c r="N10" s="48"/>
      <c r="O10" s="11"/>
      <c r="P10" s="11"/>
      <c r="Q10" s="11"/>
      <c r="R10" s="11"/>
      <c r="S10" s="11"/>
      <c r="T10" s="1"/>
    </row>
    <row r="11" spans="1:20" ht="54" customHeight="1">
      <c r="A11" s="1"/>
      <c r="B11" s="31" t="s">
        <v>15</v>
      </c>
      <c r="C11" s="251" t="s">
        <v>83</v>
      </c>
      <c r="D11" s="252"/>
      <c r="E11" s="26" t="s">
        <v>66</v>
      </c>
      <c r="F11" s="253" t="s">
        <v>84</v>
      </c>
      <c r="G11" s="253"/>
      <c r="H11" s="253"/>
      <c r="I11" s="253"/>
      <c r="J11" s="253"/>
      <c r="K11" s="253"/>
      <c r="L11" s="253"/>
      <c r="M11" s="253"/>
      <c r="N11" s="253"/>
      <c r="O11" s="253"/>
      <c r="P11" s="13"/>
      <c r="Q11" s="13"/>
      <c r="R11" s="13"/>
      <c r="S11" s="13"/>
      <c r="T11" s="1"/>
    </row>
    <row r="12" spans="1:20" ht="6.75" customHeight="1">
      <c r="A12" s="1"/>
      <c r="B12" s="21"/>
      <c r="C12" s="50"/>
      <c r="D12" s="50"/>
      <c r="E12" s="19"/>
      <c r="F12" s="48"/>
      <c r="G12" s="48"/>
      <c r="H12" s="48"/>
      <c r="I12" s="48"/>
      <c r="J12" s="48"/>
      <c r="K12" s="48"/>
      <c r="L12" s="48"/>
      <c r="M12" s="48"/>
      <c r="N12" s="48"/>
      <c r="O12" s="11"/>
      <c r="P12" s="11"/>
      <c r="Q12" s="11"/>
      <c r="R12" s="11"/>
      <c r="S12" s="11"/>
      <c r="T12" s="1"/>
    </row>
    <row r="13" spans="1:20" ht="81" customHeight="1">
      <c r="A13" s="1"/>
      <c r="B13" s="31" t="s">
        <v>16</v>
      </c>
      <c r="C13" s="251" t="s">
        <v>87</v>
      </c>
      <c r="D13" s="252"/>
      <c r="E13" s="26" t="s">
        <v>67</v>
      </c>
      <c r="F13" s="253" t="s">
        <v>101</v>
      </c>
      <c r="G13" s="253"/>
      <c r="H13" s="253"/>
      <c r="I13" s="253"/>
      <c r="J13" s="253"/>
      <c r="K13" s="253"/>
      <c r="L13" s="253"/>
      <c r="M13" s="253"/>
      <c r="N13" s="253"/>
      <c r="O13" s="253"/>
      <c r="P13" s="13"/>
      <c r="Q13" s="13"/>
      <c r="R13" s="13"/>
      <c r="S13" s="13"/>
      <c r="T13" s="1"/>
    </row>
    <row r="14" spans="1:20" ht="8.25" customHeight="1">
      <c r="B14" s="22"/>
      <c r="F14" s="49"/>
      <c r="G14" s="49"/>
      <c r="H14" s="49"/>
      <c r="I14" s="49"/>
      <c r="J14" s="49"/>
      <c r="K14" s="49"/>
      <c r="L14" s="49"/>
      <c r="M14" s="49"/>
      <c r="N14" s="49"/>
    </row>
    <row r="15" spans="1:20" ht="51" customHeight="1">
      <c r="B15" s="77" t="s">
        <v>20</v>
      </c>
      <c r="C15" s="254">
        <v>9</v>
      </c>
      <c r="D15" s="254"/>
      <c r="E15" s="79" t="s">
        <v>68</v>
      </c>
      <c r="F15" s="255" t="s">
        <v>150</v>
      </c>
      <c r="G15" s="256"/>
      <c r="H15" s="256"/>
      <c r="I15" s="256"/>
      <c r="J15" s="256"/>
      <c r="K15" s="256"/>
      <c r="L15" s="256"/>
      <c r="M15" s="256"/>
      <c r="N15" s="256"/>
      <c r="O15" s="257"/>
    </row>
    <row r="16" spans="1:20" ht="24.75" customHeight="1">
      <c r="B16" s="23"/>
      <c r="C16" s="10"/>
      <c r="D16" s="24"/>
      <c r="E16" s="24"/>
      <c r="F16" s="10"/>
    </row>
    <row r="17" spans="2:11" ht="16.5" thickBot="1">
      <c r="B17" s="241" t="s">
        <v>18</v>
      </c>
      <c r="C17" s="241"/>
      <c r="D17" s="241"/>
      <c r="E17" s="241"/>
      <c r="F17" s="241"/>
      <c r="G17" s="241"/>
      <c r="H17" s="241"/>
    </row>
    <row r="18" spans="2:11" ht="12.75" customHeight="1">
      <c r="B18" s="242" t="s">
        <v>19</v>
      </c>
      <c r="C18" s="244" t="s">
        <v>39</v>
      </c>
      <c r="D18" s="246" t="s">
        <v>21</v>
      </c>
      <c r="E18" s="247"/>
      <c r="F18" s="247"/>
      <c r="G18" s="248"/>
      <c r="H18" s="249" t="s">
        <v>41</v>
      </c>
      <c r="I18" s="249" t="s">
        <v>42</v>
      </c>
      <c r="J18" s="234" t="s">
        <v>61</v>
      </c>
      <c r="K18" s="234"/>
    </row>
    <row r="19" spans="2:11" ht="41.25" customHeight="1">
      <c r="B19" s="243"/>
      <c r="C19" s="245"/>
      <c r="D19" s="140" t="s">
        <v>22</v>
      </c>
      <c r="E19" s="29" t="s">
        <v>23</v>
      </c>
      <c r="F19" s="29" t="s">
        <v>24</v>
      </c>
      <c r="G19" s="29" t="s">
        <v>71</v>
      </c>
      <c r="H19" s="250"/>
      <c r="I19" s="250"/>
      <c r="J19" s="234"/>
      <c r="K19" s="234"/>
    </row>
    <row r="20" spans="2:11" ht="126.75" customHeight="1">
      <c r="B20" s="65" t="s">
        <v>155</v>
      </c>
      <c r="C20" s="78"/>
      <c r="D20" s="138" t="s">
        <v>150</v>
      </c>
      <c r="E20" s="91">
        <v>9</v>
      </c>
      <c r="F20" s="67" t="s">
        <v>86</v>
      </c>
      <c r="G20" s="66" t="s">
        <v>147</v>
      </c>
      <c r="H20" s="68"/>
      <c r="I20" s="69">
        <v>399971066</v>
      </c>
      <c r="J20" s="235">
        <v>1</v>
      </c>
      <c r="K20" s="235"/>
    </row>
    <row r="22" spans="2:11" ht="15.75">
      <c r="B22" s="236" t="s">
        <v>37</v>
      </c>
      <c r="C22" s="236"/>
      <c r="D22" s="236"/>
      <c r="E22" s="236"/>
      <c r="F22" s="236"/>
      <c r="G22" s="236"/>
      <c r="H22" s="236"/>
      <c r="J22" s="2" t="s">
        <v>62</v>
      </c>
    </row>
    <row r="23" spans="2:11">
      <c r="J23" s="2" t="s">
        <v>63</v>
      </c>
    </row>
    <row r="24" spans="2:11" ht="21" customHeight="1" thickBot="1">
      <c r="B24" s="237" t="s">
        <v>58</v>
      </c>
      <c r="C24" s="237"/>
      <c r="D24" s="237"/>
      <c r="E24" s="237"/>
      <c r="F24" s="237"/>
      <c r="G24" s="237"/>
      <c r="H24" s="237"/>
    </row>
    <row r="25" spans="2:11" ht="13.5" thickBot="1">
      <c r="B25" s="53" t="s">
        <v>59</v>
      </c>
      <c r="C25" s="34" t="s">
        <v>2</v>
      </c>
      <c r="D25" s="35" t="s">
        <v>3</v>
      </c>
      <c r="E25" s="35" t="s">
        <v>4</v>
      </c>
      <c r="F25" s="35" t="s">
        <v>5</v>
      </c>
      <c r="G25" s="35" t="s">
        <v>6</v>
      </c>
      <c r="H25" s="36" t="s">
        <v>7</v>
      </c>
    </row>
    <row r="26" spans="2:11" ht="39.75" customHeight="1">
      <c r="B26" s="70" t="s">
        <v>126</v>
      </c>
      <c r="C26" s="62">
        <v>8</v>
      </c>
      <c r="D26" s="63">
        <v>8</v>
      </c>
      <c r="E26" s="63">
        <v>8</v>
      </c>
      <c r="F26" s="63">
        <v>8</v>
      </c>
      <c r="G26" s="63">
        <v>8</v>
      </c>
      <c r="H26" s="64">
        <v>8</v>
      </c>
    </row>
    <row r="27" spans="2:11" ht="36.75" customHeight="1" thickBot="1">
      <c r="B27" s="71" t="s">
        <v>127</v>
      </c>
      <c r="C27" s="14">
        <f>E20</f>
        <v>9</v>
      </c>
      <c r="D27" s="15">
        <f>E20</f>
        <v>9</v>
      </c>
      <c r="E27" s="15">
        <f>E20</f>
        <v>9</v>
      </c>
      <c r="F27" s="15">
        <f>E20</f>
        <v>9</v>
      </c>
      <c r="G27" s="15">
        <f>E20</f>
        <v>9</v>
      </c>
      <c r="H27" s="15">
        <f>E20</f>
        <v>9</v>
      </c>
    </row>
    <row r="28" spans="2:11" ht="29.25" customHeight="1" thickBot="1">
      <c r="B28" s="16" t="s">
        <v>38</v>
      </c>
      <c r="C28" s="61">
        <f>IF($J$20=1,IF((C26/C27)&gt;=1,1,(C26/C27)),IF($J$20=2,IF((1-(C26/C27))&lt;=0,0,1-(C26/C27)),""))</f>
        <v>0.88888888888888884</v>
      </c>
      <c r="D28" s="61">
        <f>IF($J$20=1,IF((SUM(C26:D26)/D27)&gt;=1,1,(SUM(C26:D26)/D27)),IF($J$20=2,IF((1-(SUM(C26:D26)/D27))&lt;=0,0,1-(SUM(C26:D26)/D27)),""))</f>
        <v>1</v>
      </c>
      <c r="E28" s="61">
        <f>IF($J$20=1,IF((SUM(C26:E26)/E27)&gt;=1,1,(SUM(C26:E26)/E27)),IF($J$20=2,IF((1-(SUM(C26:E26)/E27))&lt;=0,0,1-(SUM(C26:E26)/E27)),""))</f>
        <v>1</v>
      </c>
      <c r="F28" s="61">
        <f>IF($J$20=1,IF((SUM(C26:F26)/F27)&gt;=1,1,(SUM(C26:F26)/F27)),IF($J$20=2,IF((1-(SUM(C26:F26)/F27))&lt;=0,0,1-(SUM(C26:F26)/F27)),""))</f>
        <v>1</v>
      </c>
      <c r="G28" s="61">
        <f>IF($J$20=1,IF((SUM(C26:G26)/G27)&gt;=1,1,(SUM(C26:G26)/G27)),IF($J$20=2,IF((1-(SUM(C26:G26)/G27))&lt;=0,0,1-(SUM(C26:G26)/G27)),""))</f>
        <v>1</v>
      </c>
      <c r="H28" s="61">
        <f>IF($J$20=1,IF((SUM(C26:H26)/H27)&gt;=1,1,(SUM(C26:H26)/H27)),IF($J$20=2,IF((1-(SUM(C26:H26)/H27))&lt;=0,0,1-(SUM(C26:H26)/H27)),""))</f>
        <v>1</v>
      </c>
    </row>
    <row r="29" spans="2:11" ht="24" customHeight="1">
      <c r="B29" s="6"/>
      <c r="C29" s="7" t="e">
        <f>C7=#REF!*1.3</f>
        <v>#REF!</v>
      </c>
      <c r="D29" s="7" t="e">
        <f>#REF!*1.3</f>
        <v>#REF!</v>
      </c>
      <c r="E29" s="7" t="e">
        <f>#REF!*1.3</f>
        <v>#REF!</v>
      </c>
      <c r="F29" s="7" t="e">
        <f>#REF!*1.3</f>
        <v>#REF!</v>
      </c>
      <c r="G29" s="7" t="e">
        <f>#REF!*1.3</f>
        <v>#REF!</v>
      </c>
      <c r="H29" s="7" t="e">
        <f>#REF!*1.3</f>
        <v>#REF!</v>
      </c>
    </row>
    <row r="30" spans="2:11" ht="24.75" customHeight="1" thickBot="1">
      <c r="B30" s="238" t="s">
        <v>57</v>
      </c>
      <c r="C30" s="238"/>
      <c r="D30" s="238"/>
      <c r="E30" s="238"/>
      <c r="F30" s="238"/>
      <c r="G30" s="238"/>
      <c r="H30" s="238"/>
    </row>
    <row r="31" spans="2:11" ht="40.5" customHeight="1" thickBot="1">
      <c r="B31" s="37" t="s">
        <v>44</v>
      </c>
      <c r="C31" s="113">
        <f>50605222/3</f>
        <v>16868407.333333332</v>
      </c>
      <c r="D31" s="113">
        <f>C31*4</f>
        <v>67473629.333333328</v>
      </c>
      <c r="E31" s="113">
        <f>48005429+100120110</f>
        <v>148125539</v>
      </c>
      <c r="F31" s="113">
        <f>78384000+8213673+13689450</f>
        <v>100287123</v>
      </c>
      <c r="G31" s="113">
        <f>12000000+43000000+4106835+2053418</f>
        <v>61160253</v>
      </c>
      <c r="H31" s="120">
        <f>5404889+3872735+4409275</f>
        <v>13686899</v>
      </c>
    </row>
    <row r="32" spans="2:11" ht="26.25" thickBot="1">
      <c r="B32" s="37" t="s">
        <v>43</v>
      </c>
      <c r="C32" s="17">
        <f>(C31/$I20)</f>
        <v>4.2174068994614053E-2</v>
      </c>
      <c r="D32" s="17">
        <f>(D31/$I20)+C32</f>
        <v>0.21087034497307028</v>
      </c>
      <c r="E32" s="17">
        <f>(E31/$I20)+D32</f>
        <v>0.58121098106298186</v>
      </c>
      <c r="F32" s="17">
        <f>(F31/$I20)+E32</f>
        <v>0.83194692554752614</v>
      </c>
      <c r="G32" s="17">
        <f>(G31/$I20)+F32</f>
        <v>0.98485861891486581</v>
      </c>
      <c r="H32" s="18">
        <f>(H31/$I20)+G32</f>
        <v>1.0190783416985134</v>
      </c>
    </row>
    <row r="33" spans="1:17">
      <c r="C33" s="7" t="e">
        <f>#REF!*1.1</f>
        <v>#REF!</v>
      </c>
      <c r="D33" s="7" t="e">
        <f>#REF!*1.1</f>
        <v>#REF!</v>
      </c>
      <c r="E33" s="7" t="e">
        <f>#REF!*1.1</f>
        <v>#REF!</v>
      </c>
      <c r="F33" s="7" t="e">
        <f>#REF!*1.1</f>
        <v>#REF!</v>
      </c>
      <c r="G33" s="7" t="e">
        <f>#REF!*1.1</f>
        <v>#REF!</v>
      </c>
      <c r="H33" s="7" t="e">
        <f>#REF!*1.1</f>
        <v>#REF!</v>
      </c>
    </row>
    <row r="34" spans="1:17" ht="15.75">
      <c r="B34" s="239" t="s">
        <v>8</v>
      </c>
      <c r="C34" s="239"/>
      <c r="D34" s="239"/>
      <c r="E34" s="239"/>
      <c r="G34" s="240" t="s">
        <v>52</v>
      </c>
      <c r="H34" s="240"/>
      <c r="I34" s="240"/>
      <c r="J34" s="139"/>
      <c r="K34" s="139"/>
      <c r="L34" s="215" t="s">
        <v>53</v>
      </c>
      <c r="M34" s="215"/>
      <c r="N34" s="215"/>
      <c r="O34" s="215"/>
    </row>
    <row r="35" spans="1:17" ht="12" customHeight="1">
      <c r="A35" s="1"/>
      <c r="B35" s="1"/>
      <c r="C35" s="9"/>
      <c r="D35" s="8"/>
      <c r="E35" s="8"/>
      <c r="F35" s="158" t="s">
        <v>49</v>
      </c>
      <c r="G35" s="325"/>
      <c r="H35" s="317"/>
      <c r="I35" s="317"/>
      <c r="J35" s="317"/>
      <c r="K35" s="318"/>
      <c r="L35" s="216"/>
      <c r="M35" s="217"/>
      <c r="N35" s="217"/>
      <c r="O35" s="218"/>
    </row>
    <row r="36" spans="1:17" ht="9" customHeight="1">
      <c r="A36" s="1"/>
      <c r="B36" s="1"/>
      <c r="C36" s="9"/>
      <c r="D36" s="1"/>
      <c r="E36" s="1"/>
      <c r="F36" s="158"/>
      <c r="G36" s="319"/>
      <c r="H36" s="320"/>
      <c r="I36" s="320"/>
      <c r="J36" s="320"/>
      <c r="K36" s="321"/>
      <c r="L36" s="219"/>
      <c r="M36" s="220"/>
      <c r="N36" s="220"/>
      <c r="O36" s="221"/>
      <c r="P36" s="1"/>
      <c r="Q36" s="1"/>
    </row>
    <row r="37" spans="1:17" ht="29.25" customHeight="1">
      <c r="A37" s="1"/>
      <c r="B37" s="1"/>
      <c r="C37" s="1"/>
      <c r="D37" s="1"/>
      <c r="E37" s="1"/>
      <c r="F37" s="158"/>
      <c r="G37" s="322"/>
      <c r="H37" s="323"/>
      <c r="I37" s="323"/>
      <c r="J37" s="323"/>
      <c r="K37" s="324"/>
      <c r="L37" s="222"/>
      <c r="M37" s="223"/>
      <c r="N37" s="223"/>
      <c r="O37" s="224"/>
      <c r="P37" s="1"/>
      <c r="Q37" s="1"/>
    </row>
    <row r="38" spans="1:17" ht="12.75" customHeight="1">
      <c r="A38" s="1"/>
      <c r="B38" s="1"/>
      <c r="C38" s="1"/>
      <c r="D38" s="1"/>
      <c r="E38" s="1"/>
      <c r="F38" s="158" t="s">
        <v>54</v>
      </c>
      <c r="G38" s="325"/>
      <c r="H38" s="317"/>
      <c r="I38" s="317"/>
      <c r="J38" s="317"/>
      <c r="K38" s="318"/>
      <c r="L38" s="233"/>
      <c r="M38" s="233"/>
      <c r="N38" s="233"/>
      <c r="O38" s="233"/>
      <c r="P38" s="1"/>
      <c r="Q38" s="1"/>
    </row>
    <row r="39" spans="1:17">
      <c r="A39" s="1"/>
      <c r="B39" s="1"/>
      <c r="C39" s="1"/>
      <c r="D39" s="1"/>
      <c r="E39" s="1"/>
      <c r="F39" s="158"/>
      <c r="G39" s="319"/>
      <c r="H39" s="320"/>
      <c r="I39" s="320"/>
      <c r="J39" s="320"/>
      <c r="K39" s="321"/>
      <c r="L39" s="233"/>
      <c r="M39" s="233"/>
      <c r="N39" s="233"/>
      <c r="O39" s="233"/>
      <c r="P39" s="1"/>
      <c r="Q39" s="1"/>
    </row>
    <row r="40" spans="1:17" ht="21.75" customHeight="1">
      <c r="A40" s="1"/>
      <c r="B40" s="1"/>
      <c r="C40" s="1"/>
      <c r="D40" s="1"/>
      <c r="E40" s="1"/>
      <c r="F40" s="158"/>
      <c r="G40" s="322"/>
      <c r="H40" s="323"/>
      <c r="I40" s="323"/>
      <c r="J40" s="323"/>
      <c r="K40" s="324"/>
      <c r="L40" s="233"/>
      <c r="M40" s="233"/>
      <c r="N40" s="233"/>
      <c r="O40" s="233"/>
      <c r="P40" s="1"/>
      <c r="Q40" s="1"/>
    </row>
    <row r="41" spans="1:17" ht="12.75" customHeight="1">
      <c r="A41" s="1"/>
      <c r="B41" s="1"/>
      <c r="C41" s="1"/>
      <c r="D41" s="1"/>
      <c r="E41" s="1"/>
      <c r="F41" s="158" t="s">
        <v>55</v>
      </c>
      <c r="G41" s="325"/>
      <c r="H41" s="317"/>
      <c r="I41" s="317"/>
      <c r="J41" s="317"/>
      <c r="K41" s="318"/>
      <c r="L41" s="195"/>
      <c r="M41" s="196"/>
      <c r="N41" s="196"/>
      <c r="O41" s="197"/>
      <c r="P41" s="1"/>
      <c r="Q41" s="1"/>
    </row>
    <row r="42" spans="1:17">
      <c r="A42" s="1"/>
      <c r="B42" s="1"/>
      <c r="C42" s="1"/>
      <c r="D42" s="1"/>
      <c r="E42" s="1"/>
      <c r="F42" s="158"/>
      <c r="G42" s="319"/>
      <c r="H42" s="320"/>
      <c r="I42" s="320"/>
      <c r="J42" s="320"/>
      <c r="K42" s="321"/>
      <c r="L42" s="198"/>
      <c r="M42" s="199"/>
      <c r="N42" s="199"/>
      <c r="O42" s="200"/>
      <c r="P42" s="1"/>
      <c r="Q42" s="1"/>
    </row>
    <row r="43" spans="1:17">
      <c r="A43" s="1"/>
      <c r="B43" s="1"/>
      <c r="C43" s="1"/>
      <c r="D43" s="1"/>
      <c r="E43" s="1"/>
      <c r="F43" s="158"/>
      <c r="G43" s="322"/>
      <c r="H43" s="323"/>
      <c r="I43" s="323"/>
      <c r="J43" s="323"/>
      <c r="K43" s="324"/>
      <c r="L43" s="201"/>
      <c r="M43" s="202"/>
      <c r="N43" s="202"/>
      <c r="O43" s="203"/>
      <c r="P43" s="1"/>
      <c r="Q43" s="1"/>
    </row>
    <row r="44" spans="1:17">
      <c r="A44" s="1"/>
      <c r="B44" s="1"/>
      <c r="C44" s="1"/>
      <c r="D44" s="1"/>
      <c r="E44" s="1"/>
      <c r="F44" s="158" t="s">
        <v>50</v>
      </c>
      <c r="G44" s="325"/>
      <c r="H44" s="317"/>
      <c r="I44" s="317"/>
      <c r="J44" s="317"/>
      <c r="K44" s="318"/>
      <c r="L44" s="213"/>
      <c r="M44" s="214"/>
      <c r="N44" s="214"/>
      <c r="O44" s="214"/>
      <c r="P44" s="1"/>
      <c r="Q44" s="1"/>
    </row>
    <row r="45" spans="1:17">
      <c r="A45" s="1"/>
      <c r="B45" s="1"/>
      <c r="C45" s="1"/>
      <c r="D45" s="1"/>
      <c r="E45" s="1"/>
      <c r="F45" s="158"/>
      <c r="G45" s="319"/>
      <c r="H45" s="320"/>
      <c r="I45" s="320"/>
      <c r="J45" s="320"/>
      <c r="K45" s="321"/>
      <c r="L45" s="214"/>
      <c r="M45" s="214"/>
      <c r="N45" s="214"/>
      <c r="O45" s="214"/>
      <c r="P45" s="1"/>
      <c r="Q45" s="1"/>
    </row>
    <row r="46" spans="1:17">
      <c r="A46" s="1"/>
      <c r="B46" s="1"/>
      <c r="C46" s="1"/>
      <c r="D46" s="1"/>
      <c r="E46" s="1"/>
      <c r="F46" s="158"/>
      <c r="G46" s="322"/>
      <c r="H46" s="323"/>
      <c r="I46" s="323"/>
      <c r="J46" s="323"/>
      <c r="K46" s="324"/>
      <c r="L46" s="214"/>
      <c r="M46" s="214"/>
      <c r="N46" s="214"/>
      <c r="O46" s="214"/>
      <c r="P46" s="1"/>
      <c r="Q46" s="1"/>
    </row>
    <row r="47" spans="1:17">
      <c r="A47" s="1"/>
      <c r="B47" s="1"/>
      <c r="C47" s="1"/>
      <c r="D47" s="1"/>
      <c r="E47" s="1"/>
      <c r="F47" s="158" t="s">
        <v>56</v>
      </c>
      <c r="G47" s="325"/>
      <c r="H47" s="317"/>
      <c r="I47" s="317"/>
      <c r="J47" s="317"/>
      <c r="K47" s="318"/>
      <c r="L47" s="168"/>
      <c r="M47" s="169"/>
      <c r="N47" s="169"/>
      <c r="O47" s="170"/>
      <c r="P47" s="1"/>
      <c r="Q47" s="1"/>
    </row>
    <row r="48" spans="1:17">
      <c r="A48" s="1"/>
      <c r="B48" s="1"/>
      <c r="C48" s="1"/>
      <c r="D48" s="1"/>
      <c r="E48" s="1"/>
      <c r="F48" s="158"/>
      <c r="G48" s="319"/>
      <c r="H48" s="320"/>
      <c r="I48" s="320"/>
      <c r="J48" s="320"/>
      <c r="K48" s="321"/>
      <c r="L48" s="171"/>
      <c r="M48" s="172"/>
      <c r="N48" s="172"/>
      <c r="O48" s="173"/>
      <c r="P48" s="1"/>
      <c r="Q48" s="1"/>
    </row>
    <row r="49" spans="1:17">
      <c r="A49" s="1"/>
      <c r="B49" s="1"/>
      <c r="C49" s="1"/>
      <c r="D49" s="1"/>
      <c r="E49" s="1"/>
      <c r="F49" s="158"/>
      <c r="G49" s="322"/>
      <c r="H49" s="323"/>
      <c r="I49" s="323"/>
      <c r="J49" s="323"/>
      <c r="K49" s="324"/>
      <c r="L49" s="174"/>
      <c r="M49" s="175"/>
      <c r="N49" s="175"/>
      <c r="O49" s="176"/>
      <c r="P49" s="1"/>
      <c r="Q49" s="1"/>
    </row>
    <row r="50" spans="1:17">
      <c r="A50" s="1"/>
      <c r="B50" s="1"/>
      <c r="C50" s="1"/>
      <c r="D50" s="1"/>
      <c r="E50" s="1"/>
      <c r="F50" s="158" t="s">
        <v>51</v>
      </c>
      <c r="G50" s="325"/>
      <c r="H50" s="317"/>
      <c r="I50" s="317"/>
      <c r="J50" s="317"/>
      <c r="K50" s="318"/>
      <c r="L50" s="168"/>
      <c r="M50" s="169"/>
      <c r="N50" s="169"/>
      <c r="O50" s="170"/>
      <c r="P50" s="1"/>
      <c r="Q50" s="1"/>
    </row>
    <row r="51" spans="1:17">
      <c r="A51" s="1"/>
      <c r="B51" s="1"/>
      <c r="C51" s="1"/>
      <c r="D51" s="1"/>
      <c r="E51" s="1"/>
      <c r="F51" s="158"/>
      <c r="G51" s="319"/>
      <c r="H51" s="320"/>
      <c r="I51" s="320"/>
      <c r="J51" s="320"/>
      <c r="K51" s="321"/>
      <c r="L51" s="171"/>
      <c r="M51" s="172"/>
      <c r="N51" s="172"/>
      <c r="O51" s="173"/>
      <c r="P51" s="1"/>
      <c r="Q51" s="1"/>
    </row>
    <row r="52" spans="1:17">
      <c r="A52" s="1"/>
      <c r="B52" s="1"/>
      <c r="C52" s="1"/>
      <c r="D52" s="1"/>
      <c r="E52" s="1"/>
      <c r="F52" s="158"/>
      <c r="G52" s="322"/>
      <c r="H52" s="323"/>
      <c r="I52" s="323"/>
      <c r="J52" s="323"/>
      <c r="K52" s="324"/>
      <c r="L52" s="174"/>
      <c r="M52" s="175"/>
      <c r="N52" s="175"/>
      <c r="O52" s="176"/>
      <c r="P52" s="1"/>
      <c r="Q52" s="1"/>
    </row>
    <row r="53" spans="1:17">
      <c r="A53" s="1"/>
      <c r="B53" s="1"/>
      <c r="C53" s="1"/>
      <c r="D53" s="1"/>
      <c r="E53" s="1"/>
      <c r="F53" s="1"/>
      <c r="G53" s="1"/>
      <c r="H53" s="1"/>
      <c r="I53" s="1"/>
      <c r="J53" s="1"/>
      <c r="K53" s="1"/>
      <c r="L53" s="1"/>
      <c r="M53" s="1"/>
      <c r="N53" s="1"/>
      <c r="O53" s="1"/>
      <c r="P53" s="1"/>
      <c r="Q53" s="1"/>
    </row>
    <row r="54" spans="1:17">
      <c r="B54" s="1"/>
      <c r="C54" s="1"/>
      <c r="D54" s="1"/>
      <c r="E54" s="1"/>
      <c r="F54" s="1"/>
      <c r="G54" s="1"/>
      <c r="H54" s="1"/>
      <c r="I54" s="1"/>
      <c r="J54" s="1"/>
      <c r="K54" s="1"/>
      <c r="L54" s="1"/>
      <c r="M54" s="1"/>
      <c r="N54" s="1"/>
      <c r="O54" s="1"/>
      <c r="P54" s="1"/>
      <c r="Q54" s="1"/>
    </row>
    <row r="55" spans="1:17" ht="25.5" customHeight="1">
      <c r="B55" s="151" t="s">
        <v>25</v>
      </c>
      <c r="C55" s="153" t="s">
        <v>26</v>
      </c>
      <c r="D55" s="154"/>
      <c r="E55" s="154"/>
      <c r="F55" s="154"/>
      <c r="G55" s="154"/>
      <c r="H55" s="154"/>
      <c r="I55" s="154"/>
      <c r="J55" s="154"/>
      <c r="K55" s="154"/>
      <c r="L55" s="154"/>
      <c r="M55" s="154"/>
      <c r="N55" s="155"/>
      <c r="O55" s="156" t="s">
        <v>27</v>
      </c>
      <c r="P55" s="1"/>
      <c r="Q55" s="1"/>
    </row>
    <row r="56" spans="1:17">
      <c r="B56" s="152"/>
      <c r="C56" s="38" t="s">
        <v>28</v>
      </c>
      <c r="D56" s="38" t="s">
        <v>29</v>
      </c>
      <c r="E56" s="38" t="s">
        <v>30</v>
      </c>
      <c r="F56" s="141" t="s">
        <v>31</v>
      </c>
      <c r="G56" s="141" t="s">
        <v>30</v>
      </c>
      <c r="H56" s="40" t="s">
        <v>32</v>
      </c>
      <c r="I56" s="40" t="s">
        <v>32</v>
      </c>
      <c r="J56" s="40" t="s">
        <v>31</v>
      </c>
      <c r="K56" s="40" t="s">
        <v>33</v>
      </c>
      <c r="L56" s="141" t="s">
        <v>34</v>
      </c>
      <c r="M56" s="141" t="s">
        <v>35</v>
      </c>
      <c r="N56" s="141" t="s">
        <v>36</v>
      </c>
      <c r="O56" s="157"/>
      <c r="P56" s="1"/>
      <c r="Q56" s="1"/>
    </row>
    <row r="57" spans="1:17" s="46" customFormat="1" ht="38.25">
      <c r="B57" s="98" t="s">
        <v>156</v>
      </c>
      <c r="C57" s="82"/>
      <c r="D57" s="83" t="s">
        <v>88</v>
      </c>
      <c r="E57" s="83" t="s">
        <v>88</v>
      </c>
      <c r="F57" s="83" t="s">
        <v>88</v>
      </c>
      <c r="G57" s="83" t="s">
        <v>88</v>
      </c>
      <c r="H57" s="83" t="s">
        <v>88</v>
      </c>
      <c r="I57" s="83" t="s">
        <v>88</v>
      </c>
      <c r="J57" s="83" t="s">
        <v>88</v>
      </c>
      <c r="K57" s="83" t="s">
        <v>88</v>
      </c>
      <c r="L57" s="83" t="s">
        <v>88</v>
      </c>
      <c r="M57" s="83" t="s">
        <v>88</v>
      </c>
      <c r="N57" s="83" t="s">
        <v>88</v>
      </c>
      <c r="O57" s="80">
        <f>COUNTA(C57:N57)</f>
        <v>11</v>
      </c>
      <c r="P57" s="47"/>
      <c r="Q57" s="47"/>
    </row>
    <row r="58" spans="1:17" s="46" customFormat="1" ht="25.5">
      <c r="B58" s="98" t="s">
        <v>188</v>
      </c>
      <c r="C58" s="82"/>
      <c r="D58" s="83"/>
      <c r="E58" s="82"/>
      <c r="F58" s="142"/>
      <c r="G58" s="142" t="s">
        <v>180</v>
      </c>
      <c r="H58" s="84"/>
      <c r="I58" s="84"/>
      <c r="J58" s="84" t="s">
        <v>180</v>
      </c>
      <c r="K58" s="84"/>
      <c r="L58" s="142"/>
      <c r="M58" s="142"/>
      <c r="N58" s="142" t="s">
        <v>180</v>
      </c>
      <c r="O58" s="80">
        <f>COUNTA(C58:N58)</f>
        <v>3</v>
      </c>
      <c r="P58" s="47"/>
      <c r="Q58" s="47"/>
    </row>
    <row r="59" spans="1:17" s="46" customFormat="1">
      <c r="B59" s="81"/>
      <c r="C59" s="82"/>
      <c r="D59" s="83"/>
      <c r="E59" s="82"/>
      <c r="F59" s="142"/>
      <c r="G59" s="142"/>
      <c r="H59" s="84"/>
      <c r="I59" s="84"/>
      <c r="J59" s="84"/>
      <c r="K59" s="84"/>
      <c r="L59" s="142"/>
      <c r="M59" s="142"/>
      <c r="N59" s="142"/>
      <c r="O59" s="80"/>
      <c r="P59" s="47"/>
      <c r="Q59" s="47"/>
    </row>
    <row r="60" spans="1:17" s="46" customFormat="1">
      <c r="B60" s="81"/>
      <c r="C60" s="82"/>
      <c r="D60" s="83"/>
      <c r="E60" s="82"/>
      <c r="F60" s="142"/>
      <c r="G60" s="142"/>
      <c r="H60" s="84"/>
      <c r="I60" s="84"/>
      <c r="J60" s="84"/>
      <c r="K60" s="84"/>
      <c r="L60" s="142"/>
      <c r="M60" s="142"/>
      <c r="N60" s="142"/>
      <c r="O60" s="80"/>
      <c r="P60" s="47"/>
      <c r="Q60" s="47"/>
    </row>
    <row r="61" spans="1:17" s="46" customFormat="1">
      <c r="B61" s="81"/>
      <c r="C61" s="82"/>
      <c r="D61" s="83"/>
      <c r="E61" s="82"/>
      <c r="F61" s="142"/>
      <c r="G61" s="142"/>
      <c r="H61" s="84"/>
      <c r="I61" s="84"/>
      <c r="J61" s="84"/>
      <c r="K61" s="84"/>
      <c r="L61" s="142"/>
      <c r="M61" s="142"/>
      <c r="N61" s="142"/>
      <c r="O61" s="80"/>
      <c r="P61" s="47"/>
      <c r="Q61" s="47"/>
    </row>
    <row r="62" spans="1:17" s="46" customFormat="1">
      <c r="B62" s="81"/>
      <c r="C62" s="82"/>
      <c r="D62" s="83"/>
      <c r="E62" s="82"/>
      <c r="F62" s="142"/>
      <c r="G62" s="142"/>
      <c r="H62" s="84"/>
      <c r="I62" s="84"/>
      <c r="J62" s="84"/>
      <c r="K62" s="84"/>
      <c r="L62" s="142"/>
      <c r="M62" s="142"/>
      <c r="N62" s="142"/>
      <c r="O62" s="80"/>
      <c r="P62" s="47"/>
      <c r="Q62" s="47"/>
    </row>
    <row r="63" spans="1:17" s="46" customFormat="1">
      <c r="B63" s="81"/>
      <c r="C63" s="82"/>
      <c r="D63" s="83"/>
      <c r="E63" s="82"/>
      <c r="F63" s="142"/>
      <c r="G63" s="142"/>
      <c r="H63" s="84"/>
      <c r="I63" s="84"/>
      <c r="J63" s="84"/>
      <c r="K63" s="84"/>
      <c r="L63" s="142"/>
      <c r="M63" s="142"/>
      <c r="N63" s="142"/>
      <c r="O63" s="80"/>
      <c r="P63" s="47"/>
      <c r="Q63" s="47"/>
    </row>
    <row r="64" spans="1:17" s="46" customFormat="1">
      <c r="B64" s="81"/>
      <c r="C64" s="82"/>
      <c r="D64" s="83"/>
      <c r="E64" s="82"/>
      <c r="F64" s="142"/>
      <c r="G64" s="142"/>
      <c r="H64" s="84"/>
      <c r="I64" s="84"/>
      <c r="J64" s="84"/>
      <c r="K64" s="84"/>
      <c r="L64" s="142"/>
      <c r="M64" s="142"/>
      <c r="N64" s="142"/>
      <c r="O64" s="80"/>
      <c r="P64" s="47"/>
      <c r="Q64" s="47"/>
    </row>
    <row r="65" spans="2:18" s="46" customFormat="1">
      <c r="B65" s="81"/>
      <c r="C65" s="82"/>
      <c r="D65" s="83"/>
      <c r="E65" s="82"/>
      <c r="F65" s="142"/>
      <c r="G65" s="142"/>
      <c r="H65" s="84"/>
      <c r="I65" s="84"/>
      <c r="J65" s="84"/>
      <c r="K65" s="84"/>
      <c r="L65" s="142"/>
      <c r="M65" s="142"/>
      <c r="N65" s="142"/>
      <c r="O65" s="80"/>
      <c r="P65" s="47"/>
      <c r="Q65" s="47"/>
    </row>
    <row r="66" spans="2:18" s="46" customFormat="1">
      <c r="B66" s="81"/>
      <c r="C66" s="82"/>
      <c r="D66" s="83"/>
      <c r="E66" s="82"/>
      <c r="F66" s="142"/>
      <c r="G66" s="142"/>
      <c r="H66" s="84"/>
      <c r="I66" s="84"/>
      <c r="J66" s="84"/>
      <c r="K66" s="84"/>
      <c r="L66" s="142"/>
      <c r="M66" s="142"/>
      <c r="N66" s="142"/>
      <c r="O66" s="80"/>
      <c r="P66" s="47"/>
      <c r="Q66" s="47"/>
    </row>
    <row r="67" spans="2:18" s="46" customFormat="1">
      <c r="B67" s="81"/>
      <c r="C67" s="82"/>
      <c r="D67" s="83"/>
      <c r="E67" s="82"/>
      <c r="F67" s="142"/>
      <c r="G67" s="142"/>
      <c r="H67" s="84"/>
      <c r="I67" s="84"/>
      <c r="J67" s="84"/>
      <c r="K67" s="84"/>
      <c r="L67" s="142"/>
      <c r="M67" s="142"/>
      <c r="N67" s="142"/>
      <c r="O67" s="80"/>
      <c r="P67" s="47"/>
      <c r="Q67" s="47"/>
    </row>
    <row r="68" spans="2:18" s="46" customFormat="1">
      <c r="B68" s="81"/>
      <c r="C68" s="82"/>
      <c r="D68" s="83"/>
      <c r="E68" s="82"/>
      <c r="F68" s="142"/>
      <c r="G68" s="142"/>
      <c r="H68" s="84"/>
      <c r="I68" s="84"/>
      <c r="J68" s="84"/>
      <c r="K68" s="84"/>
      <c r="L68" s="142"/>
      <c r="M68" s="142"/>
      <c r="N68" s="142"/>
      <c r="O68" s="80"/>
      <c r="P68" s="47"/>
      <c r="Q68" s="47"/>
    </row>
    <row r="69" spans="2:18" s="46" customFormat="1">
      <c r="B69" s="81"/>
      <c r="C69" s="82"/>
      <c r="D69" s="83"/>
      <c r="E69" s="82"/>
      <c r="F69" s="142"/>
      <c r="G69" s="142"/>
      <c r="H69" s="84"/>
      <c r="I69" s="84"/>
      <c r="J69" s="84"/>
      <c r="K69" s="84"/>
      <c r="L69" s="142"/>
      <c r="M69" s="142"/>
      <c r="N69" s="142"/>
      <c r="O69" s="80"/>
      <c r="P69" s="47"/>
      <c r="Q69" s="47"/>
    </row>
    <row r="70" spans="2:18" s="46" customFormat="1">
      <c r="B70" s="81"/>
      <c r="C70" s="82"/>
      <c r="D70" s="83"/>
      <c r="E70" s="82"/>
      <c r="F70" s="142"/>
      <c r="G70" s="142"/>
      <c r="H70" s="84"/>
      <c r="I70" s="84"/>
      <c r="J70" s="84"/>
      <c r="K70" s="84"/>
      <c r="L70" s="142"/>
      <c r="M70" s="142"/>
      <c r="N70" s="142"/>
      <c r="O70" s="80"/>
      <c r="P70" s="47"/>
      <c r="Q70" s="47"/>
    </row>
    <row r="71" spans="2:18" s="46" customFormat="1">
      <c r="B71" s="81"/>
      <c r="C71" s="82"/>
      <c r="D71" s="83"/>
      <c r="E71" s="82"/>
      <c r="F71" s="142"/>
      <c r="G71" s="142"/>
      <c r="H71" s="84"/>
      <c r="I71" s="84"/>
      <c r="J71" s="84"/>
      <c r="K71" s="84"/>
      <c r="L71" s="142"/>
      <c r="M71" s="142"/>
      <c r="N71" s="142"/>
      <c r="O71" s="80"/>
      <c r="P71" s="47"/>
      <c r="Q71" s="47"/>
    </row>
    <row r="72" spans="2:18" s="46" customFormat="1">
      <c r="B72" s="81"/>
      <c r="C72" s="82"/>
      <c r="D72" s="83"/>
      <c r="E72" s="82"/>
      <c r="F72" s="142"/>
      <c r="G72" s="142"/>
      <c r="H72" s="84"/>
      <c r="I72" s="84"/>
      <c r="J72" s="84"/>
      <c r="K72" s="84"/>
      <c r="L72" s="142"/>
      <c r="M72" s="142"/>
      <c r="N72" s="142"/>
      <c r="O72" s="80"/>
      <c r="P72" s="47"/>
      <c r="Q72" s="47"/>
    </row>
    <row r="73" spans="2:18" s="46" customFormat="1">
      <c r="B73" s="81"/>
      <c r="C73" s="82"/>
      <c r="D73" s="83"/>
      <c r="E73" s="82"/>
      <c r="F73" s="142"/>
      <c r="G73" s="142"/>
      <c r="H73" s="84"/>
      <c r="I73" s="84"/>
      <c r="J73" s="84"/>
      <c r="K73" s="84"/>
      <c r="L73" s="142"/>
      <c r="M73" s="142"/>
      <c r="N73" s="142"/>
      <c r="O73" s="80"/>
      <c r="P73" s="47"/>
      <c r="Q73" s="47"/>
    </row>
    <row r="74" spans="2:18" s="46" customFormat="1">
      <c r="B74" s="81"/>
      <c r="C74" s="82"/>
      <c r="D74" s="83"/>
      <c r="E74" s="82"/>
      <c r="F74" s="142"/>
      <c r="G74" s="142"/>
      <c r="H74" s="84"/>
      <c r="I74" s="84"/>
      <c r="J74" s="84"/>
      <c r="K74" s="84"/>
      <c r="L74" s="142"/>
      <c r="M74" s="142"/>
      <c r="N74" s="142"/>
      <c r="O74" s="80"/>
      <c r="P74" s="47"/>
      <c r="Q74" s="47"/>
    </row>
    <row r="75" spans="2:18" s="46" customFormat="1">
      <c r="B75" s="81"/>
      <c r="C75" s="82"/>
      <c r="D75" s="83"/>
      <c r="E75" s="82"/>
      <c r="F75" s="142"/>
      <c r="G75" s="142"/>
      <c r="H75" s="84"/>
      <c r="I75" s="84"/>
      <c r="J75" s="84"/>
      <c r="K75" s="84"/>
      <c r="L75" s="142"/>
      <c r="M75" s="142"/>
      <c r="N75" s="142"/>
      <c r="O75" s="80"/>
      <c r="P75" s="47"/>
      <c r="Q75" s="47"/>
    </row>
    <row r="76" spans="2:18" s="46" customFormat="1">
      <c r="B76" s="81"/>
      <c r="C76" s="82"/>
      <c r="D76" s="83"/>
      <c r="E76" s="82"/>
      <c r="F76" s="142"/>
      <c r="G76" s="142"/>
      <c r="H76" s="84"/>
      <c r="I76" s="84"/>
      <c r="J76" s="84"/>
      <c r="K76" s="84"/>
      <c r="L76" s="142"/>
      <c r="M76" s="142"/>
      <c r="N76" s="142"/>
      <c r="O76" s="80"/>
      <c r="P76" s="47"/>
      <c r="Q76" s="47"/>
    </row>
    <row r="77" spans="2:18" s="46" customFormat="1">
      <c r="B77" s="75"/>
      <c r="C77" s="72"/>
      <c r="D77" s="85"/>
      <c r="E77" s="72"/>
      <c r="F77" s="72"/>
      <c r="G77" s="72"/>
      <c r="H77" s="72"/>
      <c r="I77" s="72"/>
      <c r="J77" s="72"/>
      <c r="K77" s="72"/>
      <c r="L77" s="72"/>
      <c r="M77" s="72"/>
      <c r="N77" s="72"/>
      <c r="O77" s="80">
        <f>COUNTA(C77:N77)</f>
        <v>0</v>
      </c>
      <c r="P77" s="47"/>
      <c r="Q77" s="47"/>
    </row>
    <row r="78" spans="2:18" s="46" customFormat="1">
      <c r="B78" s="74"/>
      <c r="C78" s="72"/>
      <c r="D78" s="73"/>
      <c r="E78" s="72"/>
      <c r="F78" s="72"/>
      <c r="G78" s="72"/>
      <c r="H78" s="72"/>
      <c r="I78" s="72"/>
      <c r="J78" s="72"/>
      <c r="K78" s="72"/>
      <c r="L78" s="72"/>
      <c r="M78" s="72"/>
      <c r="N78" s="72"/>
      <c r="O78" s="80">
        <f>COUNTA(C78:N78)</f>
        <v>0</v>
      </c>
      <c r="P78" s="47"/>
      <c r="Q78" s="47"/>
      <c r="R78" s="47"/>
    </row>
    <row r="79" spans="2:18" s="46" customFormat="1"/>
    <row r="80" spans="2:18" s="46" customFormat="1"/>
    <row r="81" s="46" customFormat="1"/>
    <row r="82" s="46" customFormat="1"/>
    <row r="83" s="46" customFormat="1"/>
    <row r="84" s="46" customFormat="1"/>
  </sheetData>
  <sheetProtection password="CDA8" sheet="1" formatCells="0" formatColumns="0" formatRows="0" insertRows="0" selectLockedCells="1" sort="0" autoFilter="0"/>
  <mergeCells count="54">
    <mergeCell ref="B55:B56"/>
    <mergeCell ref="C55:N55"/>
    <mergeCell ref="O55:O56"/>
    <mergeCell ref="F47:F49"/>
    <mergeCell ref="G47:K49"/>
    <mergeCell ref="L47:O49"/>
    <mergeCell ref="F50:F52"/>
    <mergeCell ref="G50:K52"/>
    <mergeCell ref="L50:O52"/>
    <mergeCell ref="F41:F43"/>
    <mergeCell ref="G41:K43"/>
    <mergeCell ref="L41:O43"/>
    <mergeCell ref="F44:F46"/>
    <mergeCell ref="G44:K46"/>
    <mergeCell ref="L44:O46"/>
    <mergeCell ref="L34:O34"/>
    <mergeCell ref="F35:F37"/>
    <mergeCell ref="G35:K37"/>
    <mergeCell ref="L35:O37"/>
    <mergeCell ref="F38:F40"/>
    <mergeCell ref="G38:K40"/>
    <mergeCell ref="L38:O40"/>
    <mergeCell ref="J18:K19"/>
    <mergeCell ref="J20:K20"/>
    <mergeCell ref="B22:H22"/>
    <mergeCell ref="B24:H24"/>
    <mergeCell ref="B30:H30"/>
    <mergeCell ref="B34:E34"/>
    <mergeCell ref="G34:I34"/>
    <mergeCell ref="B17:H17"/>
    <mergeCell ref="B18:B19"/>
    <mergeCell ref="C18:C19"/>
    <mergeCell ref="D18:G18"/>
    <mergeCell ref="H18:H19"/>
    <mergeCell ref="I18:I19"/>
    <mergeCell ref="C11:D11"/>
    <mergeCell ref="F11:O11"/>
    <mergeCell ref="C13:D13"/>
    <mergeCell ref="F13:O13"/>
    <mergeCell ref="C15:D15"/>
    <mergeCell ref="F15:O15"/>
    <mergeCell ref="C5:D5"/>
    <mergeCell ref="F5:O5"/>
    <mergeCell ref="C7:D7"/>
    <mergeCell ref="F7:O7"/>
    <mergeCell ref="C9:D9"/>
    <mergeCell ref="F9:O9"/>
    <mergeCell ref="B1:B3"/>
    <mergeCell ref="C1:L1"/>
    <mergeCell ref="M1:O1"/>
    <mergeCell ref="C2:L2"/>
    <mergeCell ref="M2:O2"/>
    <mergeCell ref="C3:L3"/>
    <mergeCell ref="M3:O3"/>
  </mergeCells>
  <conditionalFormatting sqref="C28:H28">
    <cfRule type="expression" dxfId="11" priority="1">
      <formula>"($C$31&gt;0.9)"</formula>
    </cfRule>
    <cfRule type="cellIs" dxfId="10" priority="2" operator="between">
      <formula>"$C$31=0.6"</formula>
      <formula>"$C$31=0.89"</formula>
    </cfRule>
    <cfRule type="expression" dxfId="9" priority="3">
      <formula>"($C$31&lt;0.6)"</formula>
    </cfRule>
  </conditionalFormatting>
  <dataValidations count="1">
    <dataValidation type="decimal" operator="greaterThanOrEqual" allowBlank="1" showInputMessage="1" showErrorMessage="1" error="Debe digitar valores numéricos mayores o iguales a cero" sqref="C33:H33 C29:H29">
      <formula1>0</formula1>
    </dataValidation>
  </dataValidations>
  <printOptions horizontalCentered="1" verticalCentered="1"/>
  <pageMargins left="0.25" right="0.25" top="0.75" bottom="0.75" header="0.3" footer="0.3"/>
  <pageSetup paperSize="5" scale="45" orientation="landscape" r:id="rId1"/>
  <headerFooter alignWithMargins="0">
    <oddFooter>&amp;CPàgina &amp;P de &amp;N</oddFooter>
  </headerFooter>
  <rowBreaks count="1" manualBreakCount="1">
    <brk id="33" max="14" man="1"/>
  </rowBreaks>
  <drawing r:id="rId2"/>
  <legacyDrawing r:id="rId3"/>
</worksheet>
</file>

<file path=xl/worksheets/sheet11.xml><?xml version="1.0" encoding="utf-8"?>
<worksheet xmlns="http://schemas.openxmlformats.org/spreadsheetml/2006/main" xmlns:r="http://schemas.openxmlformats.org/officeDocument/2006/relationships">
  <sheetPr>
    <tabColor rgb="FF00B050"/>
  </sheetPr>
  <dimension ref="A1:T84"/>
  <sheetViews>
    <sheetView view="pageBreakPreview" zoomScale="70" zoomScaleNormal="100" zoomScaleSheetLayoutView="70" workbookViewId="0">
      <selection activeCell="C1" sqref="C1:O3"/>
    </sheetView>
  </sheetViews>
  <sheetFormatPr baseColWidth="10" defaultRowHeight="12.75"/>
  <cols>
    <col min="1" max="1" width="1.7109375" style="2" customWidth="1"/>
    <col min="2" max="2" width="29.85546875" style="2" customWidth="1"/>
    <col min="3" max="3" width="15.85546875" style="2" customWidth="1"/>
    <col min="4" max="4" width="17" style="2" customWidth="1"/>
    <col min="5" max="5" width="23.5703125" style="2" customWidth="1"/>
    <col min="6" max="6" width="15.28515625" style="2" customWidth="1"/>
    <col min="7" max="7" width="21.85546875" style="2" customWidth="1"/>
    <col min="8" max="8" width="16.7109375" style="2" customWidth="1"/>
    <col min="9" max="9" width="16.140625" style="2" customWidth="1"/>
    <col min="10" max="10" width="11.42578125" style="2"/>
    <col min="11" max="11" width="8.28515625" style="2" customWidth="1"/>
    <col min="12" max="12" width="8.42578125" style="2" customWidth="1"/>
    <col min="13" max="13" width="10.7109375" style="2" customWidth="1"/>
    <col min="14" max="14" width="11.140625" style="2" bestFit="1" customWidth="1"/>
    <col min="15" max="15" width="10.42578125" style="2" customWidth="1"/>
    <col min="16" max="16384" width="11.42578125" style="2"/>
  </cols>
  <sheetData>
    <row r="1" spans="1:20" ht="36.75" customHeight="1">
      <c r="A1" s="1"/>
      <c r="B1" s="260"/>
      <c r="C1" s="262" t="s">
        <v>70</v>
      </c>
      <c r="D1" s="262"/>
      <c r="E1" s="262"/>
      <c r="F1" s="262"/>
      <c r="G1" s="262"/>
      <c r="H1" s="262"/>
      <c r="I1" s="262"/>
      <c r="J1" s="262"/>
      <c r="K1" s="262"/>
      <c r="L1" s="263"/>
      <c r="M1" s="297" t="s">
        <v>175</v>
      </c>
      <c r="N1" s="298"/>
      <c r="O1" s="299"/>
      <c r="Q1" s="1"/>
    </row>
    <row r="2" spans="1:20" ht="27" customHeight="1" thickBot="1">
      <c r="A2" s="1"/>
      <c r="B2" s="260"/>
      <c r="C2" s="268" t="s">
        <v>190</v>
      </c>
      <c r="D2" s="268"/>
      <c r="E2" s="268"/>
      <c r="F2" s="268"/>
      <c r="G2" s="268"/>
      <c r="H2" s="268"/>
      <c r="I2" s="268"/>
      <c r="J2" s="268"/>
      <c r="K2" s="268"/>
      <c r="L2" s="269"/>
      <c r="M2" s="300" t="s">
        <v>69</v>
      </c>
      <c r="N2" s="301"/>
      <c r="O2" s="302"/>
      <c r="Q2" s="1"/>
    </row>
    <row r="3" spans="1:20" ht="34.5" customHeight="1" thickBot="1">
      <c r="A3" s="1"/>
      <c r="B3" s="260"/>
      <c r="C3" s="268" t="s">
        <v>48</v>
      </c>
      <c r="D3" s="303"/>
      <c r="E3" s="303"/>
      <c r="F3" s="303"/>
      <c r="G3" s="303"/>
      <c r="H3" s="303"/>
      <c r="I3" s="303"/>
      <c r="J3" s="303"/>
      <c r="K3" s="303"/>
      <c r="L3" s="304"/>
      <c r="M3" s="305" t="s">
        <v>1</v>
      </c>
      <c r="N3" s="306"/>
      <c r="O3" s="307"/>
      <c r="Q3" s="1"/>
    </row>
    <row r="4" spans="1:20" ht="15" customHeight="1">
      <c r="A4" s="1"/>
      <c r="B4" s="10"/>
      <c r="C4" s="143"/>
      <c r="D4" s="143"/>
      <c r="E4" s="143"/>
      <c r="F4" s="143"/>
      <c r="G4" s="143"/>
      <c r="H4" s="143"/>
      <c r="I4" s="143"/>
      <c r="J4" s="143"/>
      <c r="K4" s="143"/>
      <c r="L4" s="143"/>
      <c r="M4" s="25"/>
      <c r="N4" s="25"/>
      <c r="Q4" s="1"/>
    </row>
    <row r="5" spans="1:20" ht="33" customHeight="1">
      <c r="A5" s="1"/>
      <c r="B5" s="30" t="s">
        <v>9</v>
      </c>
      <c r="C5" s="251">
        <v>2015</v>
      </c>
      <c r="D5" s="258"/>
      <c r="E5" s="26" t="s">
        <v>10</v>
      </c>
      <c r="F5" s="251" t="s">
        <v>74</v>
      </c>
      <c r="G5" s="259"/>
      <c r="H5" s="259"/>
      <c r="I5" s="259"/>
      <c r="J5" s="259"/>
      <c r="K5" s="259"/>
      <c r="L5" s="259"/>
      <c r="M5" s="259"/>
      <c r="N5" s="259"/>
      <c r="O5" s="252"/>
      <c r="P5" s="12"/>
      <c r="Q5" s="11"/>
      <c r="R5" s="11"/>
      <c r="S5" s="11"/>
      <c r="T5" s="1"/>
    </row>
    <row r="6" spans="1:20" s="1" customFormat="1" ht="6" customHeight="1">
      <c r="B6" s="20"/>
      <c r="C6" s="50"/>
      <c r="D6" s="50"/>
      <c r="E6" s="5"/>
      <c r="F6" s="48"/>
      <c r="G6" s="48"/>
      <c r="H6" s="48"/>
      <c r="I6" s="48"/>
      <c r="J6" s="48"/>
      <c r="K6" s="48"/>
      <c r="L6" s="48"/>
      <c r="M6" s="48"/>
      <c r="N6" s="48"/>
      <c r="O6" s="11"/>
      <c r="P6" s="11"/>
      <c r="Q6" s="11"/>
      <c r="R6" s="11"/>
      <c r="S6" s="11"/>
    </row>
    <row r="7" spans="1:20" ht="54" customHeight="1">
      <c r="A7" s="1"/>
      <c r="B7" s="76" t="s">
        <v>64</v>
      </c>
      <c r="C7" s="251" t="s">
        <v>77</v>
      </c>
      <c r="D7" s="252"/>
      <c r="E7" s="26" t="s">
        <v>12</v>
      </c>
      <c r="F7" s="251" t="s">
        <v>89</v>
      </c>
      <c r="G7" s="259"/>
      <c r="H7" s="259"/>
      <c r="I7" s="259"/>
      <c r="J7" s="259"/>
      <c r="K7" s="259"/>
      <c r="L7" s="259"/>
      <c r="M7" s="259"/>
      <c r="N7" s="259"/>
      <c r="O7" s="252"/>
      <c r="P7" s="13"/>
      <c r="Q7" s="13"/>
      <c r="R7" s="13"/>
      <c r="S7" s="13"/>
      <c r="T7" s="1"/>
    </row>
    <row r="8" spans="1:20" ht="6" customHeight="1">
      <c r="A8" s="1"/>
      <c r="B8" s="20"/>
      <c r="C8" s="50"/>
      <c r="D8" s="50"/>
      <c r="E8" s="5"/>
      <c r="F8" s="48"/>
      <c r="G8" s="48"/>
      <c r="H8" s="48"/>
      <c r="I8" s="48"/>
      <c r="J8" s="48"/>
      <c r="K8" s="48"/>
      <c r="L8" s="48"/>
      <c r="M8" s="48"/>
      <c r="N8" s="48"/>
      <c r="O8" s="11"/>
      <c r="P8" s="11"/>
      <c r="Q8" s="11"/>
      <c r="R8" s="11"/>
      <c r="S8" s="11"/>
      <c r="T8" s="1"/>
    </row>
    <row r="9" spans="1:20" ht="58.5" customHeight="1">
      <c r="A9" s="1"/>
      <c r="B9" s="30" t="s">
        <v>13</v>
      </c>
      <c r="C9" s="251" t="s">
        <v>82</v>
      </c>
      <c r="D9" s="252"/>
      <c r="E9" s="26" t="s">
        <v>65</v>
      </c>
      <c r="F9" s="251" t="s">
        <v>85</v>
      </c>
      <c r="G9" s="259"/>
      <c r="H9" s="259"/>
      <c r="I9" s="259"/>
      <c r="J9" s="259"/>
      <c r="K9" s="259"/>
      <c r="L9" s="259"/>
      <c r="M9" s="259"/>
      <c r="N9" s="259"/>
      <c r="O9" s="252"/>
      <c r="P9" s="12"/>
      <c r="Q9" s="12"/>
      <c r="R9" s="12"/>
      <c r="S9" s="12"/>
      <c r="T9" s="1"/>
    </row>
    <row r="10" spans="1:20" ht="10.5" customHeight="1">
      <c r="A10" s="1"/>
      <c r="B10" s="20"/>
      <c r="C10" s="50"/>
      <c r="D10" s="50"/>
      <c r="E10" s="5"/>
      <c r="F10" s="48"/>
      <c r="G10" s="48"/>
      <c r="H10" s="48"/>
      <c r="I10" s="48"/>
      <c r="J10" s="48"/>
      <c r="K10" s="48"/>
      <c r="L10" s="48"/>
      <c r="M10" s="48"/>
      <c r="N10" s="48"/>
      <c r="O10" s="11"/>
      <c r="P10" s="11"/>
      <c r="Q10" s="11"/>
      <c r="R10" s="11"/>
      <c r="S10" s="11"/>
      <c r="T10" s="1"/>
    </row>
    <row r="11" spans="1:20" ht="54" customHeight="1">
      <c r="A11" s="1"/>
      <c r="B11" s="31" t="s">
        <v>15</v>
      </c>
      <c r="C11" s="251" t="s">
        <v>83</v>
      </c>
      <c r="D11" s="252"/>
      <c r="E11" s="26" t="s">
        <v>66</v>
      </c>
      <c r="F11" s="253" t="s">
        <v>84</v>
      </c>
      <c r="G11" s="253"/>
      <c r="H11" s="253"/>
      <c r="I11" s="253"/>
      <c r="J11" s="253"/>
      <c r="K11" s="253"/>
      <c r="L11" s="253"/>
      <c r="M11" s="253"/>
      <c r="N11" s="253"/>
      <c r="O11" s="253"/>
      <c r="P11" s="13"/>
      <c r="Q11" s="13"/>
      <c r="R11" s="13"/>
      <c r="S11" s="13"/>
      <c r="T11" s="1"/>
    </row>
    <row r="12" spans="1:20" ht="6.75" customHeight="1">
      <c r="A12" s="1"/>
      <c r="B12" s="21"/>
      <c r="C12" s="50"/>
      <c r="D12" s="50"/>
      <c r="E12" s="19"/>
      <c r="F12" s="48"/>
      <c r="G12" s="48"/>
      <c r="H12" s="48"/>
      <c r="I12" s="48"/>
      <c r="J12" s="48"/>
      <c r="K12" s="48"/>
      <c r="L12" s="48"/>
      <c r="M12" s="48"/>
      <c r="N12" s="48"/>
      <c r="O12" s="11"/>
      <c r="P12" s="11"/>
      <c r="Q12" s="11"/>
      <c r="R12" s="11"/>
      <c r="S12" s="11"/>
      <c r="T12" s="1"/>
    </row>
    <row r="13" spans="1:20" ht="81" customHeight="1">
      <c r="A13" s="1"/>
      <c r="B13" s="31" t="s">
        <v>16</v>
      </c>
      <c r="C13" s="251" t="s">
        <v>157</v>
      </c>
      <c r="D13" s="252"/>
      <c r="E13" s="26" t="s">
        <v>67</v>
      </c>
      <c r="F13" s="253" t="s">
        <v>158</v>
      </c>
      <c r="G13" s="253"/>
      <c r="H13" s="253"/>
      <c r="I13" s="253"/>
      <c r="J13" s="253"/>
      <c r="K13" s="253"/>
      <c r="L13" s="253"/>
      <c r="M13" s="253"/>
      <c r="N13" s="253"/>
      <c r="O13" s="253"/>
      <c r="P13" s="13"/>
      <c r="Q13" s="13"/>
      <c r="R13" s="13"/>
      <c r="S13" s="13"/>
      <c r="T13" s="1"/>
    </row>
    <row r="14" spans="1:20" ht="8.25" customHeight="1">
      <c r="B14" s="22"/>
      <c r="F14" s="49"/>
      <c r="G14" s="49"/>
      <c r="H14" s="49"/>
      <c r="I14" s="49"/>
      <c r="J14" s="49"/>
      <c r="K14" s="49"/>
      <c r="L14" s="49"/>
      <c r="M14" s="49"/>
      <c r="N14" s="49"/>
    </row>
    <row r="15" spans="1:20" ht="51" customHeight="1">
      <c r="B15" s="77" t="s">
        <v>20</v>
      </c>
      <c r="C15" s="254">
        <v>10</v>
      </c>
      <c r="D15" s="254"/>
      <c r="E15" s="79" t="s">
        <v>68</v>
      </c>
      <c r="F15" s="255" t="s">
        <v>159</v>
      </c>
      <c r="G15" s="256"/>
      <c r="H15" s="256"/>
      <c r="I15" s="256"/>
      <c r="J15" s="256"/>
      <c r="K15" s="256"/>
      <c r="L15" s="256"/>
      <c r="M15" s="256"/>
      <c r="N15" s="256"/>
      <c r="O15" s="257"/>
    </row>
    <row r="16" spans="1:20" ht="24.75" customHeight="1">
      <c r="B16" s="23"/>
      <c r="C16" s="10"/>
      <c r="D16" s="24"/>
      <c r="E16" s="24"/>
      <c r="F16" s="10"/>
    </row>
    <row r="17" spans="2:11" ht="16.5" thickBot="1">
      <c r="B17" s="241" t="s">
        <v>18</v>
      </c>
      <c r="C17" s="241"/>
      <c r="D17" s="241"/>
      <c r="E17" s="241"/>
      <c r="F17" s="241"/>
      <c r="G17" s="241"/>
      <c r="H17" s="241"/>
    </row>
    <row r="18" spans="2:11" ht="12.75" customHeight="1">
      <c r="B18" s="242" t="s">
        <v>19</v>
      </c>
      <c r="C18" s="244" t="s">
        <v>39</v>
      </c>
      <c r="D18" s="246" t="s">
        <v>21</v>
      </c>
      <c r="E18" s="247"/>
      <c r="F18" s="247"/>
      <c r="G18" s="248"/>
      <c r="H18" s="249" t="s">
        <v>41</v>
      </c>
      <c r="I18" s="249" t="s">
        <v>42</v>
      </c>
      <c r="J18" s="234" t="s">
        <v>61</v>
      </c>
      <c r="K18" s="234"/>
    </row>
    <row r="19" spans="2:11" ht="41.25" customHeight="1">
      <c r="B19" s="243"/>
      <c r="C19" s="245"/>
      <c r="D19" s="140" t="s">
        <v>22</v>
      </c>
      <c r="E19" s="29" t="s">
        <v>23</v>
      </c>
      <c r="F19" s="29" t="s">
        <v>24</v>
      </c>
      <c r="G19" s="29" t="s">
        <v>71</v>
      </c>
      <c r="H19" s="250"/>
      <c r="I19" s="250"/>
      <c r="J19" s="234"/>
      <c r="K19" s="234"/>
    </row>
    <row r="20" spans="2:11" ht="126.75" customHeight="1">
      <c r="B20" s="65" t="s">
        <v>155</v>
      </c>
      <c r="C20" s="78"/>
      <c r="D20" s="138" t="s">
        <v>159</v>
      </c>
      <c r="E20" s="91">
        <v>3</v>
      </c>
      <c r="F20" s="67" t="s">
        <v>86</v>
      </c>
      <c r="G20" s="66" t="s">
        <v>160</v>
      </c>
      <c r="H20" s="68"/>
      <c r="I20" s="69">
        <v>47744075</v>
      </c>
      <c r="J20" s="235">
        <v>1</v>
      </c>
      <c r="K20" s="235"/>
    </row>
    <row r="22" spans="2:11" ht="15.75">
      <c r="B22" s="236" t="s">
        <v>37</v>
      </c>
      <c r="C22" s="236"/>
      <c r="D22" s="236"/>
      <c r="E22" s="236"/>
      <c r="F22" s="236"/>
      <c r="G22" s="236"/>
      <c r="H22" s="236"/>
      <c r="J22" s="2" t="s">
        <v>62</v>
      </c>
    </row>
    <row r="23" spans="2:11">
      <c r="J23" s="2" t="s">
        <v>63</v>
      </c>
    </row>
    <row r="24" spans="2:11" ht="21" customHeight="1" thickBot="1">
      <c r="B24" s="237" t="s">
        <v>58</v>
      </c>
      <c r="C24" s="237"/>
      <c r="D24" s="237"/>
      <c r="E24" s="237"/>
      <c r="F24" s="237"/>
      <c r="G24" s="237"/>
      <c r="H24" s="237"/>
    </row>
    <row r="25" spans="2:11" ht="13.5" thickBot="1">
      <c r="B25" s="53" t="s">
        <v>59</v>
      </c>
      <c r="C25" s="34" t="s">
        <v>2</v>
      </c>
      <c r="D25" s="35" t="s">
        <v>3</v>
      </c>
      <c r="E25" s="35" t="s">
        <v>4</v>
      </c>
      <c r="F25" s="35" t="s">
        <v>5</v>
      </c>
      <c r="G25" s="35" t="s">
        <v>6</v>
      </c>
      <c r="H25" s="36" t="s">
        <v>7</v>
      </c>
    </row>
    <row r="26" spans="2:11" ht="39.75" customHeight="1">
      <c r="B26" s="70" t="s">
        <v>167</v>
      </c>
      <c r="C26" s="62"/>
      <c r="D26" s="63">
        <v>2</v>
      </c>
      <c r="E26" s="63">
        <v>5</v>
      </c>
      <c r="F26" s="63"/>
      <c r="G26" s="63"/>
      <c r="H26" s="64"/>
    </row>
    <row r="27" spans="2:11" ht="36.75" customHeight="1" thickBot="1">
      <c r="B27" s="71" t="s">
        <v>166</v>
      </c>
      <c r="C27" s="14">
        <f>E20</f>
        <v>3</v>
      </c>
      <c r="D27" s="15">
        <f>E20</f>
        <v>3</v>
      </c>
      <c r="E27" s="15">
        <f>E20</f>
        <v>3</v>
      </c>
      <c r="F27" s="15">
        <f>E20</f>
        <v>3</v>
      </c>
      <c r="G27" s="15">
        <f>E20</f>
        <v>3</v>
      </c>
      <c r="H27" s="15">
        <f>E20</f>
        <v>3</v>
      </c>
    </row>
    <row r="28" spans="2:11" ht="29.25" customHeight="1" thickBot="1">
      <c r="B28" s="16" t="s">
        <v>38</v>
      </c>
      <c r="C28" s="61">
        <f>IF($J$20=1,IF((C26/C27)&gt;=1,1,(C26/C27)),IF($J$20=2,IF((1-(C26/C27))&lt;=0,0,1-(C26/C27)),""))</f>
        <v>0</v>
      </c>
      <c r="D28" s="61">
        <f>IF($J$20=1,IF((SUM(C26:D26)/D27)&gt;=1,1,(SUM(C26:D26)/D27)),IF($J$20=2,IF((1-(SUM(C26:D26)/D27))&lt;=0,0,1-(SUM(C26:D26)/D27)),""))</f>
        <v>0.66666666666666663</v>
      </c>
      <c r="E28" s="61">
        <f>IF($J$20=1,IF((SUM(C26:E26)/E27)&gt;=1,1,(SUM(C26:E26)/E27)),IF($J$20=2,IF((1-(SUM(C26:E26)/E27))&lt;=0,0,1-(SUM(C26:E26)/E27)),""))</f>
        <v>1</v>
      </c>
      <c r="F28" s="61">
        <f>IF($J$20=1,IF((SUM(C26:F26)/F27)&gt;=1,1,(SUM(C26:F26)/F27)),IF($J$20=2,IF((1-(SUM(C26:F26)/F27))&lt;=0,0,1-(SUM(C26:F26)/F27)),""))</f>
        <v>1</v>
      </c>
      <c r="G28" s="61">
        <f>IF($J$20=1,IF((SUM(C26:G26)/G27)&gt;=1,1,(SUM(C26:G26)/G27)),IF($J$20=2,IF((1-(SUM(C26:G26)/G27))&lt;=0,0,1-(SUM(C26:G26)/G27)),""))</f>
        <v>1</v>
      </c>
      <c r="H28" s="61">
        <f>IF($J$20=1,IF((SUM(C26:H26)/H27)&gt;=1,1,(SUM(C26:H26)/H27)),IF($J$20=2,IF((1-(SUM(C26:H26)/H27))&lt;=0,0,1-(SUM(C26:H26)/H27)),""))</f>
        <v>1</v>
      </c>
    </row>
    <row r="29" spans="2:11" ht="24" customHeight="1">
      <c r="B29" s="6"/>
      <c r="C29" s="7" t="e">
        <f>C7=#REF!*1.3</f>
        <v>#REF!</v>
      </c>
      <c r="D29" s="7" t="e">
        <f>#REF!*1.3</f>
        <v>#REF!</v>
      </c>
      <c r="E29" s="7" t="e">
        <f>#REF!*1.3</f>
        <v>#REF!</v>
      </c>
      <c r="F29" s="7" t="e">
        <f>#REF!*1.3</f>
        <v>#REF!</v>
      </c>
      <c r="G29" s="7" t="e">
        <f>#REF!*1.3</f>
        <v>#REF!</v>
      </c>
      <c r="H29" s="7" t="e">
        <f>#REF!*1.3</f>
        <v>#REF!</v>
      </c>
    </row>
    <row r="30" spans="2:11" ht="24.75" customHeight="1" thickBot="1">
      <c r="B30" s="238" t="s">
        <v>57</v>
      </c>
      <c r="C30" s="238"/>
      <c r="D30" s="238"/>
      <c r="E30" s="238"/>
      <c r="F30" s="238"/>
      <c r="G30" s="238"/>
      <c r="H30" s="238"/>
    </row>
    <row r="31" spans="2:11" ht="40.5" customHeight="1" thickBot="1">
      <c r="B31" s="37" t="s">
        <v>44</v>
      </c>
      <c r="C31" s="113"/>
      <c r="D31" s="113">
        <v>7500000</v>
      </c>
      <c r="E31" s="113">
        <f>6000000+36000000+5000000+4000000+30000000</f>
        <v>81000000</v>
      </c>
      <c r="F31" s="113">
        <v>6000000</v>
      </c>
      <c r="G31" s="113">
        <v>7000000</v>
      </c>
      <c r="H31" s="120"/>
    </row>
    <row r="32" spans="2:11" ht="26.25" thickBot="1">
      <c r="B32" s="37" t="s">
        <v>43</v>
      </c>
      <c r="C32" s="17">
        <f>(C31/$I20)</f>
        <v>0</v>
      </c>
      <c r="D32" s="17">
        <f>(D31/$I20)+C32</f>
        <v>0.15708755484319259</v>
      </c>
      <c r="E32" s="17">
        <f>(E31/$I20)+D32</f>
        <v>1.8536331471496723</v>
      </c>
      <c r="F32" s="17">
        <f>(F31/$I20)+E32</f>
        <v>1.9793031910242265</v>
      </c>
      <c r="G32" s="17">
        <f>(G31/$I20)+F32</f>
        <v>2.1259182422112062</v>
      </c>
      <c r="H32" s="18">
        <f>(H31/$I20)+G32</f>
        <v>2.1259182422112062</v>
      </c>
    </row>
    <row r="33" spans="1:17">
      <c r="C33" s="7" t="e">
        <f>#REF!*1.1</f>
        <v>#REF!</v>
      </c>
      <c r="D33" s="7" t="e">
        <f>#REF!*1.1</f>
        <v>#REF!</v>
      </c>
      <c r="E33" s="7" t="e">
        <f>#REF!*1.1</f>
        <v>#REF!</v>
      </c>
      <c r="F33" s="7" t="e">
        <f>#REF!*1.1</f>
        <v>#REF!</v>
      </c>
      <c r="G33" s="7" t="e">
        <f>#REF!*1.1</f>
        <v>#REF!</v>
      </c>
      <c r="H33" s="7" t="e">
        <f>#REF!*1.1</f>
        <v>#REF!</v>
      </c>
    </row>
    <row r="34" spans="1:17" ht="15.75">
      <c r="B34" s="239" t="s">
        <v>8</v>
      </c>
      <c r="C34" s="239"/>
      <c r="D34" s="239"/>
      <c r="E34" s="239"/>
      <c r="G34" s="240" t="s">
        <v>52</v>
      </c>
      <c r="H34" s="240"/>
      <c r="I34" s="240"/>
      <c r="J34" s="139"/>
      <c r="K34" s="139"/>
      <c r="L34" s="215" t="s">
        <v>53</v>
      </c>
      <c r="M34" s="215"/>
      <c r="N34" s="215"/>
      <c r="O34" s="215"/>
    </row>
    <row r="35" spans="1:17" ht="12" customHeight="1">
      <c r="A35" s="1"/>
      <c r="B35" s="1"/>
      <c r="C35" s="9"/>
      <c r="D35" s="8"/>
      <c r="E35" s="8"/>
      <c r="F35" s="158" t="s">
        <v>49</v>
      </c>
      <c r="G35" s="325"/>
      <c r="H35" s="317"/>
      <c r="I35" s="317"/>
      <c r="J35" s="317"/>
      <c r="K35" s="318"/>
      <c r="L35" s="216"/>
      <c r="M35" s="217"/>
      <c r="N35" s="217"/>
      <c r="O35" s="218"/>
    </row>
    <row r="36" spans="1:17" ht="9" customHeight="1">
      <c r="A36" s="1"/>
      <c r="B36" s="1"/>
      <c r="C36" s="9"/>
      <c r="D36" s="1"/>
      <c r="E36" s="1"/>
      <c r="F36" s="158"/>
      <c r="G36" s="319"/>
      <c r="H36" s="320"/>
      <c r="I36" s="320"/>
      <c r="J36" s="320"/>
      <c r="K36" s="321"/>
      <c r="L36" s="219"/>
      <c r="M36" s="220"/>
      <c r="N36" s="220"/>
      <c r="O36" s="221"/>
      <c r="P36" s="1"/>
      <c r="Q36" s="1"/>
    </row>
    <row r="37" spans="1:17" ht="29.25" customHeight="1">
      <c r="A37" s="1"/>
      <c r="B37" s="1"/>
      <c r="C37" s="1"/>
      <c r="D37" s="1"/>
      <c r="E37" s="1"/>
      <c r="F37" s="158"/>
      <c r="G37" s="322"/>
      <c r="H37" s="323"/>
      <c r="I37" s="323"/>
      <c r="J37" s="323"/>
      <c r="K37" s="324"/>
      <c r="L37" s="222"/>
      <c r="M37" s="223"/>
      <c r="N37" s="223"/>
      <c r="O37" s="224"/>
      <c r="P37" s="1"/>
      <c r="Q37" s="1"/>
    </row>
    <row r="38" spans="1:17" ht="12.75" customHeight="1">
      <c r="A38" s="1"/>
      <c r="B38" s="1"/>
      <c r="C38" s="1"/>
      <c r="D38" s="1"/>
      <c r="E38" s="1"/>
      <c r="F38" s="158" t="s">
        <v>54</v>
      </c>
      <c r="G38" s="325"/>
      <c r="H38" s="317"/>
      <c r="I38" s="317"/>
      <c r="J38" s="317"/>
      <c r="K38" s="318"/>
      <c r="L38" s="233"/>
      <c r="M38" s="233"/>
      <c r="N38" s="233"/>
      <c r="O38" s="233"/>
      <c r="P38" s="1"/>
      <c r="Q38" s="1"/>
    </row>
    <row r="39" spans="1:17">
      <c r="A39" s="1"/>
      <c r="B39" s="1"/>
      <c r="C39" s="1"/>
      <c r="D39" s="1"/>
      <c r="E39" s="1"/>
      <c r="F39" s="158"/>
      <c r="G39" s="319"/>
      <c r="H39" s="320"/>
      <c r="I39" s="320"/>
      <c r="J39" s="320"/>
      <c r="K39" s="321"/>
      <c r="L39" s="233"/>
      <c r="M39" s="233"/>
      <c r="N39" s="233"/>
      <c r="O39" s="233"/>
      <c r="P39" s="1"/>
      <c r="Q39" s="1"/>
    </row>
    <row r="40" spans="1:17" ht="21.75" customHeight="1">
      <c r="A40" s="1"/>
      <c r="B40" s="1"/>
      <c r="C40" s="1"/>
      <c r="D40" s="1"/>
      <c r="E40" s="1"/>
      <c r="F40" s="158"/>
      <c r="G40" s="322"/>
      <c r="H40" s="323"/>
      <c r="I40" s="323"/>
      <c r="J40" s="323"/>
      <c r="K40" s="324"/>
      <c r="L40" s="233"/>
      <c r="M40" s="233"/>
      <c r="N40" s="233"/>
      <c r="O40" s="233"/>
      <c r="P40" s="1"/>
      <c r="Q40" s="1"/>
    </row>
    <row r="41" spans="1:17" ht="12.75" customHeight="1">
      <c r="A41" s="1"/>
      <c r="B41" s="1"/>
      <c r="C41" s="1"/>
      <c r="D41" s="1"/>
      <c r="E41" s="1"/>
      <c r="F41" s="158" t="s">
        <v>55</v>
      </c>
      <c r="G41" s="325"/>
      <c r="H41" s="317"/>
      <c r="I41" s="317"/>
      <c r="J41" s="317"/>
      <c r="K41" s="318"/>
      <c r="L41" s="195"/>
      <c r="M41" s="196"/>
      <c r="N41" s="196"/>
      <c r="O41" s="197"/>
      <c r="P41" s="1"/>
      <c r="Q41" s="1"/>
    </row>
    <row r="42" spans="1:17">
      <c r="A42" s="1"/>
      <c r="B42" s="1"/>
      <c r="C42" s="1"/>
      <c r="D42" s="1"/>
      <c r="E42" s="1"/>
      <c r="F42" s="158"/>
      <c r="G42" s="319"/>
      <c r="H42" s="320"/>
      <c r="I42" s="320"/>
      <c r="J42" s="320"/>
      <c r="K42" s="321"/>
      <c r="L42" s="198"/>
      <c r="M42" s="199"/>
      <c r="N42" s="199"/>
      <c r="O42" s="200"/>
      <c r="P42" s="1"/>
      <c r="Q42" s="1"/>
    </row>
    <row r="43" spans="1:17">
      <c r="A43" s="1"/>
      <c r="B43" s="1"/>
      <c r="C43" s="1"/>
      <c r="D43" s="1"/>
      <c r="E43" s="1"/>
      <c r="F43" s="158"/>
      <c r="G43" s="322"/>
      <c r="H43" s="323"/>
      <c r="I43" s="323"/>
      <c r="J43" s="323"/>
      <c r="K43" s="324"/>
      <c r="L43" s="201"/>
      <c r="M43" s="202"/>
      <c r="N43" s="202"/>
      <c r="O43" s="203"/>
      <c r="P43" s="1"/>
      <c r="Q43" s="1"/>
    </row>
    <row r="44" spans="1:17">
      <c r="A44" s="1"/>
      <c r="B44" s="1"/>
      <c r="C44" s="1"/>
      <c r="D44" s="1"/>
      <c r="E44" s="1"/>
      <c r="F44" s="158" t="s">
        <v>50</v>
      </c>
      <c r="G44" s="325"/>
      <c r="H44" s="317"/>
      <c r="I44" s="317"/>
      <c r="J44" s="317"/>
      <c r="K44" s="318"/>
      <c r="L44" s="213"/>
      <c r="M44" s="214"/>
      <c r="N44" s="214"/>
      <c r="O44" s="214"/>
      <c r="P44" s="1"/>
      <c r="Q44" s="1"/>
    </row>
    <row r="45" spans="1:17">
      <c r="A45" s="1"/>
      <c r="B45" s="1"/>
      <c r="C45" s="1"/>
      <c r="D45" s="1"/>
      <c r="E45" s="1"/>
      <c r="F45" s="158"/>
      <c r="G45" s="319"/>
      <c r="H45" s="320"/>
      <c r="I45" s="320"/>
      <c r="J45" s="320"/>
      <c r="K45" s="321"/>
      <c r="L45" s="214"/>
      <c r="M45" s="214"/>
      <c r="N45" s="214"/>
      <c r="O45" s="214"/>
      <c r="P45" s="1"/>
      <c r="Q45" s="1"/>
    </row>
    <row r="46" spans="1:17">
      <c r="A46" s="1"/>
      <c r="B46" s="1"/>
      <c r="C46" s="1"/>
      <c r="D46" s="1"/>
      <c r="E46" s="1"/>
      <c r="F46" s="158"/>
      <c r="G46" s="322"/>
      <c r="H46" s="323"/>
      <c r="I46" s="323"/>
      <c r="J46" s="323"/>
      <c r="K46" s="324"/>
      <c r="L46" s="214"/>
      <c r="M46" s="214"/>
      <c r="N46" s="214"/>
      <c r="O46" s="214"/>
      <c r="P46" s="1"/>
      <c r="Q46" s="1"/>
    </row>
    <row r="47" spans="1:17">
      <c r="A47" s="1"/>
      <c r="B47" s="1"/>
      <c r="C47" s="1"/>
      <c r="D47" s="1"/>
      <c r="E47" s="1"/>
      <c r="F47" s="158" t="s">
        <v>56</v>
      </c>
      <c r="G47" s="325"/>
      <c r="H47" s="317"/>
      <c r="I47" s="317"/>
      <c r="J47" s="317"/>
      <c r="K47" s="318"/>
      <c r="L47" s="168"/>
      <c r="M47" s="169"/>
      <c r="N47" s="169"/>
      <c r="O47" s="170"/>
      <c r="P47" s="1"/>
      <c r="Q47" s="1"/>
    </row>
    <row r="48" spans="1:17">
      <c r="A48" s="1"/>
      <c r="B48" s="1"/>
      <c r="C48" s="1"/>
      <c r="D48" s="1"/>
      <c r="E48" s="1"/>
      <c r="F48" s="158"/>
      <c r="G48" s="319"/>
      <c r="H48" s="320"/>
      <c r="I48" s="320"/>
      <c r="J48" s="320"/>
      <c r="K48" s="321"/>
      <c r="L48" s="171"/>
      <c r="M48" s="172"/>
      <c r="N48" s="172"/>
      <c r="O48" s="173"/>
      <c r="P48" s="1"/>
      <c r="Q48" s="1"/>
    </row>
    <row r="49" spans="1:17">
      <c r="A49" s="1"/>
      <c r="B49" s="1"/>
      <c r="C49" s="1"/>
      <c r="D49" s="1"/>
      <c r="E49" s="1"/>
      <c r="F49" s="158"/>
      <c r="G49" s="322"/>
      <c r="H49" s="323"/>
      <c r="I49" s="323"/>
      <c r="J49" s="323"/>
      <c r="K49" s="324"/>
      <c r="L49" s="174"/>
      <c r="M49" s="175"/>
      <c r="N49" s="175"/>
      <c r="O49" s="176"/>
      <c r="P49" s="1"/>
      <c r="Q49" s="1"/>
    </row>
    <row r="50" spans="1:17">
      <c r="A50" s="1"/>
      <c r="B50" s="1"/>
      <c r="C50" s="1"/>
      <c r="D50" s="1"/>
      <c r="E50" s="1"/>
      <c r="F50" s="158" t="s">
        <v>51</v>
      </c>
      <c r="G50" s="325"/>
      <c r="H50" s="317"/>
      <c r="I50" s="317"/>
      <c r="J50" s="317"/>
      <c r="K50" s="318"/>
      <c r="L50" s="168"/>
      <c r="M50" s="169"/>
      <c r="N50" s="169"/>
      <c r="O50" s="170"/>
      <c r="P50" s="1"/>
      <c r="Q50" s="1"/>
    </row>
    <row r="51" spans="1:17">
      <c r="A51" s="1"/>
      <c r="B51" s="1"/>
      <c r="C51" s="1"/>
      <c r="D51" s="1"/>
      <c r="E51" s="1"/>
      <c r="F51" s="158"/>
      <c r="G51" s="319"/>
      <c r="H51" s="320"/>
      <c r="I51" s="320"/>
      <c r="J51" s="320"/>
      <c r="K51" s="321"/>
      <c r="L51" s="171"/>
      <c r="M51" s="172"/>
      <c r="N51" s="172"/>
      <c r="O51" s="173"/>
      <c r="P51" s="1"/>
      <c r="Q51" s="1"/>
    </row>
    <row r="52" spans="1:17">
      <c r="A52" s="1"/>
      <c r="B52" s="1"/>
      <c r="C52" s="1"/>
      <c r="D52" s="1"/>
      <c r="E52" s="1"/>
      <c r="F52" s="158"/>
      <c r="G52" s="322"/>
      <c r="H52" s="323"/>
      <c r="I52" s="323"/>
      <c r="J52" s="323"/>
      <c r="K52" s="324"/>
      <c r="L52" s="174"/>
      <c r="M52" s="175"/>
      <c r="N52" s="175"/>
      <c r="O52" s="176"/>
      <c r="P52" s="1"/>
      <c r="Q52" s="1"/>
    </row>
    <row r="53" spans="1:17">
      <c r="A53" s="1"/>
      <c r="B53" s="1"/>
      <c r="C53" s="1"/>
      <c r="D53" s="1"/>
      <c r="E53" s="1"/>
      <c r="F53" s="1"/>
      <c r="G53" s="1"/>
      <c r="H53" s="1"/>
      <c r="I53" s="1"/>
      <c r="J53" s="1"/>
      <c r="K53" s="1"/>
      <c r="L53" s="1"/>
      <c r="M53" s="1"/>
      <c r="N53" s="1"/>
      <c r="O53" s="1"/>
      <c r="P53" s="1"/>
      <c r="Q53" s="1"/>
    </row>
    <row r="54" spans="1:17">
      <c r="B54" s="1"/>
      <c r="C54" s="1"/>
      <c r="D54" s="1"/>
      <c r="E54" s="1"/>
      <c r="F54" s="1"/>
      <c r="G54" s="1"/>
      <c r="H54" s="1"/>
      <c r="I54" s="1"/>
      <c r="J54" s="1"/>
      <c r="K54" s="1"/>
      <c r="L54" s="1"/>
      <c r="M54" s="1"/>
      <c r="N54" s="1"/>
      <c r="O54" s="1"/>
      <c r="P54" s="1"/>
      <c r="Q54" s="1"/>
    </row>
    <row r="55" spans="1:17" ht="25.5" customHeight="1">
      <c r="B55" s="151" t="s">
        <v>25</v>
      </c>
      <c r="C55" s="153" t="s">
        <v>26</v>
      </c>
      <c r="D55" s="154"/>
      <c r="E55" s="154"/>
      <c r="F55" s="154"/>
      <c r="G55" s="154"/>
      <c r="H55" s="154"/>
      <c r="I55" s="154"/>
      <c r="J55" s="154"/>
      <c r="K55" s="154"/>
      <c r="L55" s="154"/>
      <c r="M55" s="154"/>
      <c r="N55" s="155"/>
      <c r="O55" s="156" t="s">
        <v>27</v>
      </c>
      <c r="P55" s="1"/>
      <c r="Q55" s="1"/>
    </row>
    <row r="56" spans="1:17">
      <c r="B56" s="152"/>
      <c r="C56" s="38" t="s">
        <v>28</v>
      </c>
      <c r="D56" s="38" t="s">
        <v>29</v>
      </c>
      <c r="E56" s="38" t="s">
        <v>30</v>
      </c>
      <c r="F56" s="141" t="s">
        <v>31</v>
      </c>
      <c r="G56" s="141" t="s">
        <v>30</v>
      </c>
      <c r="H56" s="40" t="s">
        <v>32</v>
      </c>
      <c r="I56" s="40" t="s">
        <v>32</v>
      </c>
      <c r="J56" s="40" t="s">
        <v>31</v>
      </c>
      <c r="K56" s="40" t="s">
        <v>33</v>
      </c>
      <c r="L56" s="141" t="s">
        <v>34</v>
      </c>
      <c r="M56" s="141" t="s">
        <v>35</v>
      </c>
      <c r="N56" s="141" t="s">
        <v>36</v>
      </c>
      <c r="O56" s="157"/>
      <c r="P56" s="1"/>
      <c r="Q56" s="1"/>
    </row>
    <row r="57" spans="1:17" s="46" customFormat="1" ht="25.5">
      <c r="B57" s="98" t="s">
        <v>159</v>
      </c>
      <c r="C57" s="82"/>
      <c r="D57" s="83"/>
      <c r="E57" s="83" t="s">
        <v>88</v>
      </c>
      <c r="F57" s="83" t="s">
        <v>88</v>
      </c>
      <c r="G57" s="83" t="s">
        <v>88</v>
      </c>
      <c r="H57" s="83" t="s">
        <v>88</v>
      </c>
      <c r="I57" s="83" t="s">
        <v>88</v>
      </c>
      <c r="J57" s="83" t="s">
        <v>88</v>
      </c>
      <c r="K57" s="83" t="s">
        <v>88</v>
      </c>
      <c r="L57" s="83" t="s">
        <v>88</v>
      </c>
      <c r="M57" s="83" t="s">
        <v>88</v>
      </c>
      <c r="N57" s="83" t="s">
        <v>88</v>
      </c>
      <c r="O57" s="80">
        <f>COUNTA(C57:N57)</f>
        <v>10</v>
      </c>
      <c r="P57" s="47"/>
      <c r="Q57" s="47"/>
    </row>
    <row r="58" spans="1:17" s="46" customFormat="1">
      <c r="B58" s="81"/>
      <c r="C58" s="82"/>
      <c r="D58" s="83"/>
      <c r="E58" s="82"/>
      <c r="F58" s="142"/>
      <c r="G58" s="142"/>
      <c r="H58" s="84"/>
      <c r="I58" s="84"/>
      <c r="J58" s="84"/>
      <c r="K58" s="84"/>
      <c r="L58" s="142"/>
      <c r="M58" s="142"/>
      <c r="N58" s="142"/>
      <c r="O58" s="80">
        <f>COUNTA(C58:N58)</f>
        <v>0</v>
      </c>
      <c r="P58" s="47"/>
      <c r="Q58" s="47"/>
    </row>
    <row r="59" spans="1:17" s="46" customFormat="1">
      <c r="B59" s="81"/>
      <c r="C59" s="82"/>
      <c r="D59" s="83"/>
      <c r="E59" s="82"/>
      <c r="F59" s="142"/>
      <c r="G59" s="142"/>
      <c r="H59" s="84"/>
      <c r="I59" s="84"/>
      <c r="J59" s="84"/>
      <c r="K59" s="84"/>
      <c r="L59" s="142"/>
      <c r="M59" s="142"/>
      <c r="N59" s="142"/>
      <c r="O59" s="80"/>
      <c r="P59" s="47"/>
      <c r="Q59" s="47"/>
    </row>
    <row r="60" spans="1:17" s="46" customFormat="1">
      <c r="B60" s="81"/>
      <c r="C60" s="82"/>
      <c r="D60" s="83"/>
      <c r="E60" s="82"/>
      <c r="F60" s="142"/>
      <c r="G60" s="142"/>
      <c r="H60" s="84"/>
      <c r="I60" s="84"/>
      <c r="J60" s="84"/>
      <c r="K60" s="84"/>
      <c r="L60" s="142"/>
      <c r="M60" s="142"/>
      <c r="N60" s="142"/>
      <c r="O60" s="80"/>
      <c r="P60" s="47"/>
      <c r="Q60" s="47"/>
    </row>
    <row r="61" spans="1:17" s="46" customFormat="1">
      <c r="B61" s="81"/>
      <c r="C61" s="82"/>
      <c r="D61" s="83"/>
      <c r="E61" s="82"/>
      <c r="F61" s="142"/>
      <c r="G61" s="142"/>
      <c r="H61" s="84"/>
      <c r="I61" s="84"/>
      <c r="J61" s="84"/>
      <c r="K61" s="84"/>
      <c r="L61" s="142"/>
      <c r="M61" s="142"/>
      <c r="N61" s="142"/>
      <c r="O61" s="80"/>
      <c r="P61" s="47"/>
      <c r="Q61" s="47"/>
    </row>
    <row r="62" spans="1:17" s="46" customFormat="1">
      <c r="B62" s="81"/>
      <c r="C62" s="82"/>
      <c r="D62" s="83"/>
      <c r="E62" s="82"/>
      <c r="F62" s="142"/>
      <c r="G62" s="142"/>
      <c r="H62" s="84"/>
      <c r="I62" s="84"/>
      <c r="J62" s="84"/>
      <c r="K62" s="84"/>
      <c r="L62" s="142"/>
      <c r="M62" s="142"/>
      <c r="N62" s="142"/>
      <c r="O62" s="80"/>
      <c r="P62" s="47"/>
      <c r="Q62" s="47"/>
    </row>
    <row r="63" spans="1:17" s="46" customFormat="1">
      <c r="B63" s="81"/>
      <c r="C63" s="82"/>
      <c r="D63" s="83"/>
      <c r="E63" s="82"/>
      <c r="F63" s="142"/>
      <c r="G63" s="142"/>
      <c r="H63" s="84"/>
      <c r="I63" s="84"/>
      <c r="J63" s="84"/>
      <c r="K63" s="84"/>
      <c r="L63" s="142"/>
      <c r="M63" s="142"/>
      <c r="N63" s="142"/>
      <c r="O63" s="80"/>
      <c r="P63" s="47"/>
      <c r="Q63" s="47"/>
    </row>
    <row r="64" spans="1:17" s="46" customFormat="1">
      <c r="B64" s="81"/>
      <c r="C64" s="82"/>
      <c r="D64" s="83"/>
      <c r="E64" s="82"/>
      <c r="F64" s="142"/>
      <c r="G64" s="142"/>
      <c r="H64" s="84"/>
      <c r="I64" s="84"/>
      <c r="J64" s="84"/>
      <c r="K64" s="84"/>
      <c r="L64" s="142"/>
      <c r="M64" s="142"/>
      <c r="N64" s="142"/>
      <c r="O64" s="80"/>
      <c r="P64" s="47"/>
      <c r="Q64" s="47"/>
    </row>
    <row r="65" spans="2:18" s="46" customFormat="1">
      <c r="B65" s="81"/>
      <c r="C65" s="82"/>
      <c r="D65" s="83"/>
      <c r="E65" s="82"/>
      <c r="F65" s="142"/>
      <c r="G65" s="142"/>
      <c r="H65" s="84"/>
      <c r="I65" s="84"/>
      <c r="J65" s="84"/>
      <c r="K65" s="84"/>
      <c r="L65" s="142"/>
      <c r="M65" s="142"/>
      <c r="N65" s="142"/>
      <c r="O65" s="80"/>
      <c r="P65" s="47"/>
      <c r="Q65" s="47"/>
    </row>
    <row r="66" spans="2:18" s="46" customFormat="1">
      <c r="B66" s="81"/>
      <c r="C66" s="82"/>
      <c r="D66" s="83"/>
      <c r="E66" s="82"/>
      <c r="F66" s="142"/>
      <c r="G66" s="142"/>
      <c r="H66" s="84"/>
      <c r="I66" s="84"/>
      <c r="J66" s="84"/>
      <c r="K66" s="84"/>
      <c r="L66" s="142"/>
      <c r="M66" s="142"/>
      <c r="N66" s="142"/>
      <c r="O66" s="80"/>
      <c r="P66" s="47"/>
      <c r="Q66" s="47"/>
    </row>
    <row r="67" spans="2:18" s="46" customFormat="1">
      <c r="B67" s="81"/>
      <c r="C67" s="82"/>
      <c r="D67" s="83"/>
      <c r="E67" s="82"/>
      <c r="F67" s="142"/>
      <c r="G67" s="142"/>
      <c r="H67" s="84"/>
      <c r="I67" s="84"/>
      <c r="J67" s="84"/>
      <c r="K67" s="84"/>
      <c r="L67" s="142"/>
      <c r="M67" s="142"/>
      <c r="N67" s="142"/>
      <c r="O67" s="80"/>
      <c r="P67" s="47"/>
      <c r="Q67" s="47"/>
    </row>
    <row r="68" spans="2:18" s="46" customFormat="1">
      <c r="B68" s="81"/>
      <c r="C68" s="82"/>
      <c r="D68" s="83"/>
      <c r="E68" s="82"/>
      <c r="F68" s="142"/>
      <c r="G68" s="142"/>
      <c r="H68" s="84"/>
      <c r="I68" s="84"/>
      <c r="J68" s="84"/>
      <c r="K68" s="84"/>
      <c r="L68" s="142"/>
      <c r="M68" s="142"/>
      <c r="N68" s="142"/>
      <c r="O68" s="80"/>
      <c r="P68" s="47"/>
      <c r="Q68" s="47"/>
    </row>
    <row r="69" spans="2:18" s="46" customFormat="1">
      <c r="B69" s="81"/>
      <c r="C69" s="82"/>
      <c r="D69" s="83"/>
      <c r="E69" s="82"/>
      <c r="F69" s="142"/>
      <c r="G69" s="142"/>
      <c r="H69" s="84"/>
      <c r="I69" s="84"/>
      <c r="J69" s="84"/>
      <c r="K69" s="84"/>
      <c r="L69" s="142"/>
      <c r="M69" s="142"/>
      <c r="N69" s="142"/>
      <c r="O69" s="80"/>
      <c r="P69" s="47"/>
      <c r="Q69" s="47"/>
    </row>
    <row r="70" spans="2:18" s="46" customFormat="1">
      <c r="B70" s="81"/>
      <c r="C70" s="82"/>
      <c r="D70" s="83"/>
      <c r="E70" s="82"/>
      <c r="F70" s="142"/>
      <c r="G70" s="142"/>
      <c r="H70" s="84"/>
      <c r="I70" s="84"/>
      <c r="J70" s="84"/>
      <c r="K70" s="84"/>
      <c r="L70" s="142"/>
      <c r="M70" s="142"/>
      <c r="N70" s="142"/>
      <c r="O70" s="80"/>
      <c r="P70" s="47"/>
      <c r="Q70" s="47"/>
    </row>
    <row r="71" spans="2:18" s="46" customFormat="1">
      <c r="B71" s="81"/>
      <c r="C71" s="82"/>
      <c r="D71" s="83"/>
      <c r="E71" s="82"/>
      <c r="F71" s="142"/>
      <c r="G71" s="142"/>
      <c r="H71" s="84"/>
      <c r="I71" s="84"/>
      <c r="J71" s="84"/>
      <c r="K71" s="84"/>
      <c r="L71" s="142"/>
      <c r="M71" s="142"/>
      <c r="N71" s="142"/>
      <c r="O71" s="80"/>
      <c r="P71" s="47"/>
      <c r="Q71" s="47"/>
    </row>
    <row r="72" spans="2:18" s="46" customFormat="1">
      <c r="B72" s="81"/>
      <c r="C72" s="82"/>
      <c r="D72" s="83"/>
      <c r="E72" s="82"/>
      <c r="F72" s="142"/>
      <c r="G72" s="142"/>
      <c r="H72" s="84"/>
      <c r="I72" s="84"/>
      <c r="J72" s="84"/>
      <c r="K72" s="84"/>
      <c r="L72" s="142"/>
      <c r="M72" s="142"/>
      <c r="N72" s="142"/>
      <c r="O72" s="80"/>
      <c r="P72" s="47"/>
      <c r="Q72" s="47"/>
    </row>
    <row r="73" spans="2:18" s="46" customFormat="1">
      <c r="B73" s="81"/>
      <c r="C73" s="82"/>
      <c r="D73" s="83"/>
      <c r="E73" s="82"/>
      <c r="F73" s="142"/>
      <c r="G73" s="142"/>
      <c r="H73" s="84"/>
      <c r="I73" s="84"/>
      <c r="J73" s="84"/>
      <c r="K73" s="84"/>
      <c r="L73" s="142"/>
      <c r="M73" s="142"/>
      <c r="N73" s="142"/>
      <c r="O73" s="80"/>
      <c r="P73" s="47"/>
      <c r="Q73" s="47"/>
    </row>
    <row r="74" spans="2:18" s="46" customFormat="1">
      <c r="B74" s="81"/>
      <c r="C74" s="82"/>
      <c r="D74" s="83"/>
      <c r="E74" s="82"/>
      <c r="F74" s="142"/>
      <c r="G74" s="142"/>
      <c r="H74" s="84"/>
      <c r="I74" s="84"/>
      <c r="J74" s="84"/>
      <c r="K74" s="84"/>
      <c r="L74" s="142"/>
      <c r="M74" s="142"/>
      <c r="N74" s="142"/>
      <c r="O74" s="80"/>
      <c r="P74" s="47"/>
      <c r="Q74" s="47"/>
    </row>
    <row r="75" spans="2:18" s="46" customFormat="1">
      <c r="B75" s="81"/>
      <c r="C75" s="82"/>
      <c r="D75" s="83"/>
      <c r="E75" s="82"/>
      <c r="F75" s="142"/>
      <c r="G75" s="142"/>
      <c r="H75" s="84"/>
      <c r="I75" s="84"/>
      <c r="J75" s="84"/>
      <c r="K75" s="84"/>
      <c r="L75" s="142"/>
      <c r="M75" s="142"/>
      <c r="N75" s="142"/>
      <c r="O75" s="80"/>
      <c r="P75" s="47"/>
      <c r="Q75" s="47"/>
    </row>
    <row r="76" spans="2:18" s="46" customFormat="1">
      <c r="B76" s="81"/>
      <c r="C76" s="82"/>
      <c r="D76" s="83"/>
      <c r="E76" s="82"/>
      <c r="F76" s="142"/>
      <c r="G76" s="142"/>
      <c r="H76" s="84"/>
      <c r="I76" s="84"/>
      <c r="J76" s="84"/>
      <c r="K76" s="84"/>
      <c r="L76" s="142"/>
      <c r="M76" s="142"/>
      <c r="N76" s="142"/>
      <c r="O76" s="80"/>
      <c r="P76" s="47"/>
      <c r="Q76" s="47"/>
    </row>
    <row r="77" spans="2:18" s="46" customFormat="1">
      <c r="B77" s="75"/>
      <c r="C77" s="72"/>
      <c r="D77" s="85"/>
      <c r="E77" s="72"/>
      <c r="F77" s="72"/>
      <c r="G77" s="72"/>
      <c r="H77" s="72"/>
      <c r="I77" s="72"/>
      <c r="J77" s="72"/>
      <c r="K77" s="72"/>
      <c r="L77" s="72"/>
      <c r="M77" s="72"/>
      <c r="N77" s="72"/>
      <c r="O77" s="80">
        <f>COUNTA(C77:N77)</f>
        <v>0</v>
      </c>
      <c r="P77" s="47"/>
      <c r="Q77" s="47"/>
    </row>
    <row r="78" spans="2:18" s="46" customFormat="1">
      <c r="B78" s="74"/>
      <c r="C78" s="72"/>
      <c r="D78" s="73"/>
      <c r="E78" s="72"/>
      <c r="F78" s="72"/>
      <c r="G78" s="72"/>
      <c r="H78" s="72"/>
      <c r="I78" s="72"/>
      <c r="J78" s="72"/>
      <c r="K78" s="72"/>
      <c r="L78" s="72"/>
      <c r="M78" s="72"/>
      <c r="N78" s="72"/>
      <c r="O78" s="80">
        <f>COUNTA(C78:N78)</f>
        <v>0</v>
      </c>
      <c r="P78" s="47"/>
      <c r="Q78" s="47"/>
      <c r="R78" s="47"/>
    </row>
    <row r="79" spans="2:18" s="46" customFormat="1"/>
    <row r="80" spans="2:18" s="46" customFormat="1"/>
    <row r="81" s="46" customFormat="1"/>
    <row r="82" s="46" customFormat="1"/>
    <row r="83" s="46" customFormat="1"/>
    <row r="84" s="46" customFormat="1"/>
  </sheetData>
  <sheetProtection password="CDA8" sheet="1" formatCells="0" formatColumns="0" formatRows="0" insertRows="0" selectLockedCells="1" sort="0" autoFilter="0"/>
  <mergeCells count="54">
    <mergeCell ref="B55:B56"/>
    <mergeCell ref="C55:N55"/>
    <mergeCell ref="O55:O56"/>
    <mergeCell ref="F47:F49"/>
    <mergeCell ref="G47:K49"/>
    <mergeCell ref="L47:O49"/>
    <mergeCell ref="F50:F52"/>
    <mergeCell ref="G50:K52"/>
    <mergeCell ref="L50:O52"/>
    <mergeCell ref="F41:F43"/>
    <mergeCell ref="G41:K43"/>
    <mergeCell ref="L41:O43"/>
    <mergeCell ref="F44:F46"/>
    <mergeCell ref="G44:K46"/>
    <mergeCell ref="L44:O46"/>
    <mergeCell ref="L34:O34"/>
    <mergeCell ref="F35:F37"/>
    <mergeCell ref="G35:K37"/>
    <mergeCell ref="L35:O37"/>
    <mergeCell ref="F38:F40"/>
    <mergeCell ref="G38:K40"/>
    <mergeCell ref="L38:O40"/>
    <mergeCell ref="J18:K19"/>
    <mergeCell ref="J20:K20"/>
    <mergeCell ref="B22:H22"/>
    <mergeCell ref="B24:H24"/>
    <mergeCell ref="B30:H30"/>
    <mergeCell ref="B34:E34"/>
    <mergeCell ref="G34:I34"/>
    <mergeCell ref="B17:H17"/>
    <mergeCell ref="B18:B19"/>
    <mergeCell ref="C18:C19"/>
    <mergeCell ref="D18:G18"/>
    <mergeCell ref="H18:H19"/>
    <mergeCell ref="I18:I19"/>
    <mergeCell ref="C11:D11"/>
    <mergeCell ref="F11:O11"/>
    <mergeCell ref="C13:D13"/>
    <mergeCell ref="F13:O13"/>
    <mergeCell ref="C15:D15"/>
    <mergeCell ref="F15:O15"/>
    <mergeCell ref="C5:D5"/>
    <mergeCell ref="F5:O5"/>
    <mergeCell ref="C7:D7"/>
    <mergeCell ref="F7:O7"/>
    <mergeCell ref="C9:D9"/>
    <mergeCell ref="F9:O9"/>
    <mergeCell ref="B1:B3"/>
    <mergeCell ref="C1:L1"/>
    <mergeCell ref="M1:O1"/>
    <mergeCell ref="C2:L2"/>
    <mergeCell ref="M2:O2"/>
    <mergeCell ref="C3:L3"/>
    <mergeCell ref="M3:O3"/>
  </mergeCells>
  <conditionalFormatting sqref="C28:H28">
    <cfRule type="expression" dxfId="8" priority="1">
      <formula>"($C$31&gt;0.9)"</formula>
    </cfRule>
    <cfRule type="cellIs" dxfId="7" priority="2" operator="between">
      <formula>"$C$31=0.6"</formula>
      <formula>"$C$31=0.89"</formula>
    </cfRule>
    <cfRule type="expression" dxfId="6" priority="3">
      <formula>"($C$31&lt;0.6)"</formula>
    </cfRule>
  </conditionalFormatting>
  <dataValidations count="1">
    <dataValidation type="decimal" operator="greaterThanOrEqual" allowBlank="1" showInputMessage="1" showErrorMessage="1" error="Debe digitar valores numéricos mayores o iguales a cero" sqref="C33:H33 C29:H29">
      <formula1>0</formula1>
    </dataValidation>
  </dataValidations>
  <printOptions horizontalCentered="1" verticalCentered="1"/>
  <pageMargins left="0.25" right="0.25" top="0.75" bottom="0.75" header="0.3" footer="0.3"/>
  <pageSetup paperSize="5" scale="45" orientation="landscape" r:id="rId1"/>
  <headerFooter alignWithMargins="0">
    <oddFooter>&amp;CPàgina &amp;P de &amp;N</oddFooter>
  </headerFooter>
  <rowBreaks count="1" manualBreakCount="1">
    <brk id="33" max="14" man="1"/>
  </rowBreaks>
  <drawing r:id="rId2"/>
  <legacyDrawing r:id="rId3"/>
</worksheet>
</file>

<file path=xl/worksheets/sheet12.xml><?xml version="1.0" encoding="utf-8"?>
<worksheet xmlns="http://schemas.openxmlformats.org/spreadsheetml/2006/main" xmlns:r="http://schemas.openxmlformats.org/officeDocument/2006/relationships">
  <sheetPr>
    <tabColor rgb="FF00B050"/>
  </sheetPr>
  <dimension ref="A1:T84"/>
  <sheetViews>
    <sheetView view="pageBreakPreview" zoomScale="70" zoomScaleNormal="100" zoomScaleSheetLayoutView="70" workbookViewId="0">
      <selection activeCell="M1" sqref="C1:O3"/>
    </sheetView>
  </sheetViews>
  <sheetFormatPr baseColWidth="10" defaultRowHeight="12.75"/>
  <cols>
    <col min="1" max="1" width="1.7109375" style="2" customWidth="1"/>
    <col min="2" max="2" width="29.85546875" style="2" customWidth="1"/>
    <col min="3" max="3" width="15.85546875" style="2" customWidth="1"/>
    <col min="4" max="4" width="17" style="2" customWidth="1"/>
    <col min="5" max="5" width="23.5703125" style="2" customWidth="1"/>
    <col min="6" max="6" width="15.28515625" style="2" customWidth="1"/>
    <col min="7" max="7" width="21.85546875" style="2" customWidth="1"/>
    <col min="8" max="8" width="16.7109375" style="2" customWidth="1"/>
    <col min="9" max="9" width="16.140625" style="2" customWidth="1"/>
    <col min="10" max="10" width="11.42578125" style="2"/>
    <col min="11" max="11" width="8.28515625" style="2" customWidth="1"/>
    <col min="12" max="12" width="8.42578125" style="2" customWidth="1"/>
    <col min="13" max="13" width="10.7109375" style="2" customWidth="1"/>
    <col min="14" max="14" width="11.140625" style="2" bestFit="1" customWidth="1"/>
    <col min="15" max="15" width="10.42578125" style="2" customWidth="1"/>
    <col min="16" max="16384" width="11.42578125" style="2"/>
  </cols>
  <sheetData>
    <row r="1" spans="1:20" ht="36.75" customHeight="1">
      <c r="A1" s="1"/>
      <c r="B1" s="260"/>
      <c r="C1" s="262" t="s">
        <v>70</v>
      </c>
      <c r="D1" s="262"/>
      <c r="E1" s="262"/>
      <c r="F1" s="262"/>
      <c r="G1" s="262"/>
      <c r="H1" s="262"/>
      <c r="I1" s="262"/>
      <c r="J1" s="262"/>
      <c r="K1" s="262"/>
      <c r="L1" s="263"/>
      <c r="M1" s="297" t="s">
        <v>175</v>
      </c>
      <c r="N1" s="298"/>
      <c r="O1" s="299"/>
      <c r="Q1" s="1"/>
    </row>
    <row r="2" spans="1:20" ht="27" customHeight="1" thickBot="1">
      <c r="A2" s="1"/>
      <c r="B2" s="260"/>
      <c r="C2" s="268" t="s">
        <v>190</v>
      </c>
      <c r="D2" s="268"/>
      <c r="E2" s="268"/>
      <c r="F2" s="268"/>
      <c r="G2" s="268"/>
      <c r="H2" s="268"/>
      <c r="I2" s="268"/>
      <c r="J2" s="268"/>
      <c r="K2" s="268"/>
      <c r="L2" s="269"/>
      <c r="M2" s="300" t="s">
        <v>69</v>
      </c>
      <c r="N2" s="301"/>
      <c r="O2" s="302"/>
      <c r="Q2" s="1"/>
    </row>
    <row r="3" spans="1:20" ht="34.5" customHeight="1" thickBot="1">
      <c r="A3" s="1"/>
      <c r="B3" s="260"/>
      <c r="C3" s="268" t="s">
        <v>48</v>
      </c>
      <c r="D3" s="303"/>
      <c r="E3" s="303"/>
      <c r="F3" s="303"/>
      <c r="G3" s="303"/>
      <c r="H3" s="303"/>
      <c r="I3" s="303"/>
      <c r="J3" s="303"/>
      <c r="K3" s="303"/>
      <c r="L3" s="304"/>
      <c r="M3" s="305" t="s">
        <v>1</v>
      </c>
      <c r="N3" s="306"/>
      <c r="O3" s="307"/>
      <c r="Q3" s="1"/>
    </row>
    <row r="4" spans="1:20" ht="15" customHeight="1">
      <c r="A4" s="1"/>
      <c r="B4" s="10"/>
      <c r="C4" s="97"/>
      <c r="D4" s="97"/>
      <c r="E4" s="97"/>
      <c r="F4" s="97"/>
      <c r="G4" s="97"/>
      <c r="H4" s="97"/>
      <c r="I4" s="97"/>
      <c r="J4" s="97"/>
      <c r="K4" s="97"/>
      <c r="L4" s="97"/>
      <c r="M4" s="25"/>
      <c r="N4" s="25"/>
      <c r="Q4" s="1"/>
    </row>
    <row r="5" spans="1:20" ht="33" customHeight="1">
      <c r="A5" s="1"/>
      <c r="B5" s="30" t="s">
        <v>9</v>
      </c>
      <c r="C5" s="251">
        <v>2015</v>
      </c>
      <c r="D5" s="258"/>
      <c r="E5" s="26" t="s">
        <v>10</v>
      </c>
      <c r="F5" s="251" t="s">
        <v>74</v>
      </c>
      <c r="G5" s="259"/>
      <c r="H5" s="259"/>
      <c r="I5" s="259"/>
      <c r="J5" s="259"/>
      <c r="K5" s="259"/>
      <c r="L5" s="259"/>
      <c r="M5" s="259"/>
      <c r="N5" s="259"/>
      <c r="O5" s="252"/>
      <c r="P5" s="12"/>
      <c r="Q5" s="11"/>
      <c r="R5" s="11"/>
      <c r="S5" s="11"/>
      <c r="T5" s="1"/>
    </row>
    <row r="6" spans="1:20" s="1" customFormat="1" ht="6" customHeight="1">
      <c r="B6" s="20"/>
      <c r="C6" s="50"/>
      <c r="D6" s="50"/>
      <c r="E6" s="5"/>
      <c r="F6" s="48"/>
      <c r="G6" s="48"/>
      <c r="H6" s="48"/>
      <c r="I6" s="48"/>
      <c r="J6" s="48"/>
      <c r="K6" s="48"/>
      <c r="L6" s="48"/>
      <c r="M6" s="48"/>
      <c r="N6" s="48"/>
      <c r="O6" s="11"/>
      <c r="P6" s="11"/>
      <c r="Q6" s="11"/>
      <c r="R6" s="11"/>
      <c r="S6" s="11"/>
    </row>
    <row r="7" spans="1:20" ht="54" customHeight="1">
      <c r="A7" s="1"/>
      <c r="B7" s="76" t="s">
        <v>64</v>
      </c>
      <c r="C7" s="251" t="s">
        <v>77</v>
      </c>
      <c r="D7" s="252"/>
      <c r="E7" s="26" t="s">
        <v>12</v>
      </c>
      <c r="F7" s="251" t="s">
        <v>89</v>
      </c>
      <c r="G7" s="259"/>
      <c r="H7" s="259"/>
      <c r="I7" s="259"/>
      <c r="J7" s="259"/>
      <c r="K7" s="259"/>
      <c r="L7" s="259"/>
      <c r="M7" s="259"/>
      <c r="N7" s="259"/>
      <c r="O7" s="252"/>
      <c r="P7" s="13"/>
      <c r="Q7" s="13"/>
      <c r="R7" s="13"/>
      <c r="S7" s="13"/>
      <c r="T7" s="1"/>
    </row>
    <row r="8" spans="1:20" ht="6" customHeight="1">
      <c r="A8" s="1"/>
      <c r="B8" s="20"/>
      <c r="C8" s="50"/>
      <c r="D8" s="50"/>
      <c r="E8" s="5"/>
      <c r="F8" s="48"/>
      <c r="G8" s="48"/>
      <c r="H8" s="48"/>
      <c r="I8" s="48"/>
      <c r="J8" s="48"/>
      <c r="K8" s="48"/>
      <c r="L8" s="48"/>
      <c r="M8" s="48"/>
      <c r="N8" s="48"/>
      <c r="O8" s="11"/>
      <c r="P8" s="11"/>
      <c r="Q8" s="11"/>
      <c r="R8" s="11"/>
      <c r="S8" s="11"/>
      <c r="T8" s="1"/>
    </row>
    <row r="9" spans="1:20" ht="58.5" customHeight="1">
      <c r="A9" s="1"/>
      <c r="B9" s="30" t="s">
        <v>13</v>
      </c>
      <c r="C9" s="251" t="s">
        <v>82</v>
      </c>
      <c r="D9" s="252"/>
      <c r="E9" s="26" t="s">
        <v>65</v>
      </c>
      <c r="F9" s="251" t="s">
        <v>85</v>
      </c>
      <c r="G9" s="259"/>
      <c r="H9" s="259"/>
      <c r="I9" s="259"/>
      <c r="J9" s="259"/>
      <c r="K9" s="259"/>
      <c r="L9" s="259"/>
      <c r="M9" s="259"/>
      <c r="N9" s="259"/>
      <c r="O9" s="252"/>
      <c r="P9" s="12"/>
      <c r="Q9" s="12"/>
      <c r="R9" s="12"/>
      <c r="S9" s="12"/>
      <c r="T9" s="1"/>
    </row>
    <row r="10" spans="1:20" ht="10.5" customHeight="1">
      <c r="A10" s="1"/>
      <c r="B10" s="20"/>
      <c r="C10" s="50"/>
      <c r="D10" s="50"/>
      <c r="E10" s="5"/>
      <c r="F10" s="48"/>
      <c r="G10" s="48"/>
      <c r="H10" s="48"/>
      <c r="I10" s="48"/>
      <c r="J10" s="48"/>
      <c r="K10" s="48"/>
      <c r="L10" s="48"/>
      <c r="M10" s="48"/>
      <c r="N10" s="48"/>
      <c r="O10" s="11"/>
      <c r="P10" s="11"/>
      <c r="Q10" s="11"/>
      <c r="R10" s="11"/>
      <c r="S10" s="11"/>
      <c r="T10" s="1"/>
    </row>
    <row r="11" spans="1:20" ht="54" customHeight="1">
      <c r="A11" s="1"/>
      <c r="B11" s="31" t="s">
        <v>15</v>
      </c>
      <c r="C11" s="251" t="s">
        <v>83</v>
      </c>
      <c r="D11" s="252"/>
      <c r="E11" s="26" t="s">
        <v>66</v>
      </c>
      <c r="F11" s="253" t="s">
        <v>84</v>
      </c>
      <c r="G11" s="253"/>
      <c r="H11" s="253"/>
      <c r="I11" s="253"/>
      <c r="J11" s="253"/>
      <c r="K11" s="253"/>
      <c r="L11" s="253"/>
      <c r="M11" s="253"/>
      <c r="N11" s="253"/>
      <c r="O11" s="253"/>
      <c r="P11" s="13"/>
      <c r="Q11" s="13"/>
      <c r="R11" s="13"/>
      <c r="S11" s="13"/>
      <c r="T11" s="1"/>
    </row>
    <row r="12" spans="1:20" ht="6.75" customHeight="1">
      <c r="A12" s="1"/>
      <c r="B12" s="21"/>
      <c r="C12" s="50"/>
      <c r="D12" s="50"/>
      <c r="E12" s="19"/>
      <c r="F12" s="48"/>
      <c r="G12" s="48"/>
      <c r="H12" s="48"/>
      <c r="I12" s="48"/>
      <c r="J12" s="48"/>
      <c r="K12" s="48"/>
      <c r="L12" s="48"/>
      <c r="M12" s="48"/>
      <c r="N12" s="48"/>
      <c r="O12" s="11"/>
      <c r="P12" s="11"/>
      <c r="Q12" s="11"/>
      <c r="R12" s="11"/>
      <c r="S12" s="11"/>
      <c r="T12" s="1"/>
    </row>
    <row r="13" spans="1:20" ht="81" customHeight="1">
      <c r="A13" s="1"/>
      <c r="B13" s="31" t="s">
        <v>16</v>
      </c>
      <c r="C13" s="251" t="s">
        <v>161</v>
      </c>
      <c r="D13" s="252"/>
      <c r="E13" s="26" t="s">
        <v>67</v>
      </c>
      <c r="F13" s="253" t="s">
        <v>162</v>
      </c>
      <c r="G13" s="253"/>
      <c r="H13" s="253"/>
      <c r="I13" s="253"/>
      <c r="J13" s="253"/>
      <c r="K13" s="253"/>
      <c r="L13" s="253"/>
      <c r="M13" s="253"/>
      <c r="N13" s="253"/>
      <c r="O13" s="253"/>
      <c r="P13" s="13"/>
      <c r="Q13" s="13"/>
      <c r="R13" s="13"/>
      <c r="S13" s="13"/>
      <c r="T13" s="1"/>
    </row>
    <row r="14" spans="1:20" ht="8.25" customHeight="1">
      <c r="B14" s="22"/>
      <c r="F14" s="49"/>
      <c r="G14" s="49"/>
      <c r="H14" s="49"/>
      <c r="I14" s="49"/>
      <c r="J14" s="49"/>
      <c r="K14" s="49"/>
      <c r="L14" s="49"/>
      <c r="M14" s="49"/>
      <c r="N14" s="49"/>
    </row>
    <row r="15" spans="1:20" ht="51" customHeight="1">
      <c r="B15" s="77" t="s">
        <v>20</v>
      </c>
      <c r="C15" s="254">
        <v>9</v>
      </c>
      <c r="D15" s="254"/>
      <c r="E15" s="79" t="s">
        <v>68</v>
      </c>
      <c r="F15" s="255" t="s">
        <v>163</v>
      </c>
      <c r="G15" s="256"/>
      <c r="H15" s="256"/>
      <c r="I15" s="256"/>
      <c r="J15" s="256"/>
      <c r="K15" s="256"/>
      <c r="L15" s="256"/>
      <c r="M15" s="256"/>
      <c r="N15" s="256"/>
      <c r="O15" s="257"/>
    </row>
    <row r="16" spans="1:20" ht="24.75" customHeight="1">
      <c r="B16" s="23"/>
      <c r="C16" s="10"/>
      <c r="D16" s="24"/>
      <c r="E16" s="24"/>
      <c r="F16" s="10"/>
    </row>
    <row r="17" spans="2:11" ht="16.5" thickBot="1">
      <c r="B17" s="241" t="s">
        <v>18</v>
      </c>
      <c r="C17" s="241"/>
      <c r="D17" s="241"/>
      <c r="E17" s="241"/>
      <c r="F17" s="241"/>
      <c r="G17" s="241"/>
      <c r="H17" s="241"/>
    </row>
    <row r="18" spans="2:11" ht="12.75" customHeight="1">
      <c r="B18" s="242" t="s">
        <v>19</v>
      </c>
      <c r="C18" s="244" t="s">
        <v>39</v>
      </c>
      <c r="D18" s="246" t="s">
        <v>21</v>
      </c>
      <c r="E18" s="247"/>
      <c r="F18" s="247"/>
      <c r="G18" s="248"/>
      <c r="H18" s="249" t="s">
        <v>41</v>
      </c>
      <c r="I18" s="249" t="s">
        <v>42</v>
      </c>
      <c r="J18" s="234" t="s">
        <v>61</v>
      </c>
      <c r="K18" s="234"/>
    </row>
    <row r="19" spans="2:11" ht="41.25" customHeight="1">
      <c r="B19" s="243"/>
      <c r="C19" s="245"/>
      <c r="D19" s="95" t="s">
        <v>22</v>
      </c>
      <c r="E19" s="29" t="s">
        <v>23</v>
      </c>
      <c r="F19" s="29" t="s">
        <v>24</v>
      </c>
      <c r="G19" s="29" t="s">
        <v>71</v>
      </c>
      <c r="H19" s="250"/>
      <c r="I19" s="250"/>
      <c r="J19" s="234"/>
      <c r="K19" s="234"/>
    </row>
    <row r="20" spans="2:11" ht="126.75" customHeight="1">
      <c r="B20" s="65" t="s">
        <v>165</v>
      </c>
      <c r="C20" s="78"/>
      <c r="D20" s="112" t="s">
        <v>163</v>
      </c>
      <c r="E20" s="91">
        <v>1</v>
      </c>
      <c r="F20" s="67" t="s">
        <v>86</v>
      </c>
      <c r="G20" s="66" t="s">
        <v>164</v>
      </c>
      <c r="H20" s="68"/>
      <c r="I20" s="69">
        <v>20000000</v>
      </c>
      <c r="J20" s="235">
        <v>1</v>
      </c>
      <c r="K20" s="235"/>
    </row>
    <row r="22" spans="2:11" ht="15.75">
      <c r="B22" s="236" t="s">
        <v>37</v>
      </c>
      <c r="C22" s="236"/>
      <c r="D22" s="236"/>
      <c r="E22" s="236"/>
      <c r="F22" s="236"/>
      <c r="G22" s="236"/>
      <c r="H22" s="236"/>
      <c r="J22" s="2" t="s">
        <v>62</v>
      </c>
    </row>
    <row r="23" spans="2:11">
      <c r="J23" s="2" t="s">
        <v>63</v>
      </c>
    </row>
    <row r="24" spans="2:11" ht="21" customHeight="1" thickBot="1">
      <c r="B24" s="237" t="s">
        <v>58</v>
      </c>
      <c r="C24" s="237"/>
      <c r="D24" s="237"/>
      <c r="E24" s="237"/>
      <c r="F24" s="237"/>
      <c r="G24" s="237"/>
      <c r="H24" s="237"/>
    </row>
    <row r="25" spans="2:11" ht="13.5" thickBot="1">
      <c r="B25" s="53" t="s">
        <v>59</v>
      </c>
      <c r="C25" s="34" t="s">
        <v>2</v>
      </c>
      <c r="D25" s="35" t="s">
        <v>3</v>
      </c>
      <c r="E25" s="35" t="s">
        <v>4</v>
      </c>
      <c r="F25" s="35" t="s">
        <v>5</v>
      </c>
      <c r="G25" s="35" t="s">
        <v>6</v>
      </c>
      <c r="H25" s="36" t="s">
        <v>7</v>
      </c>
    </row>
    <row r="26" spans="2:11" ht="39.75" customHeight="1">
      <c r="B26" s="70" t="s">
        <v>169</v>
      </c>
      <c r="C26" s="62"/>
      <c r="D26" s="63"/>
      <c r="E26" s="63">
        <v>4</v>
      </c>
      <c r="F26" s="63"/>
      <c r="G26" s="63">
        <v>11</v>
      </c>
      <c r="H26" s="64"/>
    </row>
    <row r="27" spans="2:11" ht="36.75" customHeight="1" thickBot="1">
      <c r="B27" s="71" t="s">
        <v>168</v>
      </c>
      <c r="C27" s="14">
        <f>E20</f>
        <v>1</v>
      </c>
      <c r="D27" s="15">
        <f>E20</f>
        <v>1</v>
      </c>
      <c r="E27" s="15">
        <f>E20</f>
        <v>1</v>
      </c>
      <c r="F27" s="15">
        <f>E20</f>
        <v>1</v>
      </c>
      <c r="G27" s="15">
        <f>E20</f>
        <v>1</v>
      </c>
      <c r="H27" s="15">
        <f>E20</f>
        <v>1</v>
      </c>
    </row>
    <row r="28" spans="2:11" ht="29.25" customHeight="1" thickBot="1">
      <c r="B28" s="16" t="s">
        <v>38</v>
      </c>
      <c r="C28" s="61">
        <f>IF($J$20=1,IF((C26/C27)&gt;=1,1,(C26/C27)),IF($J$20=2,IF((1-(C26/C27))&lt;=0,0,1-(C26/C27)),""))</f>
        <v>0</v>
      </c>
      <c r="D28" s="61">
        <f>IF($J$20=1,IF((SUM(C26:D26)/D27)&gt;=1,1,(SUM(C26:D26)/D27)),IF($J$20=2,IF((1-(SUM(C26:D26)/D27))&lt;=0,0,1-(SUM(C26:D26)/D27)),""))</f>
        <v>0</v>
      </c>
      <c r="E28" s="61">
        <f>IF($J$20=1,IF((SUM(C26:E26)/E27)&gt;=1,1,(SUM(C26:E26)/E27)),IF($J$20=2,IF((1-(SUM(C26:E26)/E27))&lt;=0,0,1-(SUM(C26:E26)/E27)),""))</f>
        <v>1</v>
      </c>
      <c r="F28" s="61">
        <f>IF($J$20=1,IF((SUM(C26:F26)/F27)&gt;=1,1,(SUM(C26:F26)/F27)),IF($J$20=2,IF((1-(SUM(C26:F26)/F27))&lt;=0,0,1-(SUM(C26:F26)/F27)),""))</f>
        <v>1</v>
      </c>
      <c r="G28" s="61">
        <f>IF($J$20=1,IF((SUM(C26:G26)/G27)&gt;=1,1,(SUM(C26:G26)/G27)),IF($J$20=2,IF((1-(SUM(C26:G26)/G27))&lt;=0,0,1-(SUM(C26:G26)/G27)),""))</f>
        <v>1</v>
      </c>
      <c r="H28" s="61">
        <f>IF($J$20=1,IF((SUM(C26:H26)/H27)&gt;=1,1,(SUM(C26:H26)/H27)),IF($J$20=2,IF((1-(SUM(C26:H26)/H27))&lt;=0,0,1-(SUM(C26:H26)/H27)),""))</f>
        <v>1</v>
      </c>
    </row>
    <row r="29" spans="2:11" ht="24" customHeight="1">
      <c r="B29" s="6"/>
      <c r="C29" s="7" t="e">
        <f>C7=#REF!*1.3</f>
        <v>#REF!</v>
      </c>
      <c r="D29" s="7" t="e">
        <f>#REF!*1.3</f>
        <v>#REF!</v>
      </c>
      <c r="E29" s="7" t="e">
        <f>#REF!*1.3</f>
        <v>#REF!</v>
      </c>
      <c r="F29" s="7" t="e">
        <f>#REF!*1.3</f>
        <v>#REF!</v>
      </c>
      <c r="G29" s="7" t="e">
        <f>#REF!*1.3</f>
        <v>#REF!</v>
      </c>
      <c r="H29" s="7" t="e">
        <f>#REF!*1.3</f>
        <v>#REF!</v>
      </c>
    </row>
    <row r="30" spans="2:11" ht="24.75" customHeight="1" thickBot="1">
      <c r="B30" s="238" t="s">
        <v>57</v>
      </c>
      <c r="C30" s="238"/>
      <c r="D30" s="238"/>
      <c r="E30" s="238"/>
      <c r="F30" s="238"/>
      <c r="G30" s="238"/>
      <c r="H30" s="238"/>
    </row>
    <row r="31" spans="2:11" ht="40.5" customHeight="1" thickBot="1">
      <c r="B31" s="37" t="s">
        <v>44</v>
      </c>
      <c r="C31" s="113"/>
      <c r="D31" s="113"/>
      <c r="E31" s="113">
        <f>89680928+70000000</f>
        <v>159680928</v>
      </c>
      <c r="F31" s="113"/>
      <c r="G31" s="113">
        <f>8219512+692059224</f>
        <v>700278736</v>
      </c>
      <c r="H31" s="120">
        <v>44981078</v>
      </c>
    </row>
    <row r="32" spans="2:11" ht="26.25" thickBot="1">
      <c r="B32" s="37" t="s">
        <v>43</v>
      </c>
      <c r="C32" s="17">
        <f>(C31/$I20)</f>
        <v>0</v>
      </c>
      <c r="D32" s="17">
        <f>(D31/$I20)+C32</f>
        <v>0</v>
      </c>
      <c r="E32" s="17">
        <f>(E31/$I20)+D32</f>
        <v>7.9840464000000004</v>
      </c>
      <c r="F32" s="17">
        <f>(F31/$I20)+E32</f>
        <v>7.9840464000000004</v>
      </c>
      <c r="G32" s="17">
        <f>(G31/$I20)+F32</f>
        <v>42.997983200000007</v>
      </c>
      <c r="H32" s="18">
        <f>(H31/$I20)+G32</f>
        <v>45.247037100000007</v>
      </c>
    </row>
    <row r="33" spans="1:17">
      <c r="C33" s="7" t="e">
        <f>#REF!*1.1</f>
        <v>#REF!</v>
      </c>
      <c r="D33" s="7" t="e">
        <f>#REF!*1.1</f>
        <v>#REF!</v>
      </c>
      <c r="E33" s="7" t="e">
        <f>#REF!*1.1</f>
        <v>#REF!</v>
      </c>
      <c r="F33" s="7" t="e">
        <f>#REF!*1.1</f>
        <v>#REF!</v>
      </c>
      <c r="G33" s="7" t="e">
        <f>#REF!*1.1</f>
        <v>#REF!</v>
      </c>
      <c r="H33" s="7" t="e">
        <f>#REF!*1.1</f>
        <v>#REF!</v>
      </c>
    </row>
    <row r="34" spans="1:17" ht="15.75">
      <c r="B34" s="239" t="s">
        <v>8</v>
      </c>
      <c r="C34" s="239"/>
      <c r="D34" s="239"/>
      <c r="E34" s="239"/>
      <c r="G34" s="240" t="s">
        <v>52</v>
      </c>
      <c r="H34" s="240"/>
      <c r="I34" s="240"/>
      <c r="J34" s="94"/>
      <c r="K34" s="94"/>
      <c r="L34" s="215" t="s">
        <v>53</v>
      </c>
      <c r="M34" s="215"/>
      <c r="N34" s="215"/>
      <c r="O34" s="215"/>
    </row>
    <row r="35" spans="1:17" ht="12" customHeight="1">
      <c r="A35" s="1"/>
      <c r="B35" s="1"/>
      <c r="C35" s="9"/>
      <c r="D35" s="8"/>
      <c r="E35" s="8"/>
      <c r="F35" s="158" t="s">
        <v>49</v>
      </c>
      <c r="G35" s="325"/>
      <c r="H35" s="317"/>
      <c r="I35" s="317"/>
      <c r="J35" s="317"/>
      <c r="K35" s="318"/>
      <c r="L35" s="216"/>
      <c r="M35" s="217"/>
      <c r="N35" s="217"/>
      <c r="O35" s="218"/>
    </row>
    <row r="36" spans="1:17" ht="9" customHeight="1">
      <c r="A36" s="1"/>
      <c r="B36" s="1"/>
      <c r="C36" s="9"/>
      <c r="D36" s="1"/>
      <c r="E36" s="1"/>
      <c r="F36" s="158"/>
      <c r="G36" s="319"/>
      <c r="H36" s="320"/>
      <c r="I36" s="320"/>
      <c r="J36" s="320"/>
      <c r="K36" s="321"/>
      <c r="L36" s="219"/>
      <c r="M36" s="220"/>
      <c r="N36" s="220"/>
      <c r="O36" s="221"/>
      <c r="P36" s="1"/>
      <c r="Q36" s="1"/>
    </row>
    <row r="37" spans="1:17" ht="29.25" customHeight="1">
      <c r="A37" s="1"/>
      <c r="B37" s="1"/>
      <c r="C37" s="1"/>
      <c r="D37" s="1"/>
      <c r="E37" s="1"/>
      <c r="F37" s="158"/>
      <c r="G37" s="322"/>
      <c r="H37" s="323"/>
      <c r="I37" s="323"/>
      <c r="J37" s="323"/>
      <c r="K37" s="324"/>
      <c r="L37" s="222"/>
      <c r="M37" s="223"/>
      <c r="N37" s="223"/>
      <c r="O37" s="224"/>
      <c r="P37" s="1"/>
      <c r="Q37" s="1"/>
    </row>
    <row r="38" spans="1:17" ht="12.75" customHeight="1">
      <c r="A38" s="1"/>
      <c r="B38" s="1"/>
      <c r="C38" s="1"/>
      <c r="D38" s="1"/>
      <c r="E38" s="1"/>
      <c r="F38" s="158" t="s">
        <v>54</v>
      </c>
      <c r="G38" s="325"/>
      <c r="H38" s="317"/>
      <c r="I38" s="317"/>
      <c r="J38" s="317"/>
      <c r="K38" s="318"/>
      <c r="L38" s="233"/>
      <c r="M38" s="233"/>
      <c r="N38" s="233"/>
      <c r="O38" s="233"/>
      <c r="P38" s="1"/>
      <c r="Q38" s="1"/>
    </row>
    <row r="39" spans="1:17">
      <c r="A39" s="1"/>
      <c r="B39" s="1"/>
      <c r="C39" s="1"/>
      <c r="D39" s="1"/>
      <c r="E39" s="1"/>
      <c r="F39" s="158"/>
      <c r="G39" s="319"/>
      <c r="H39" s="320"/>
      <c r="I39" s="320"/>
      <c r="J39" s="320"/>
      <c r="K39" s="321"/>
      <c r="L39" s="233"/>
      <c r="M39" s="233"/>
      <c r="N39" s="233"/>
      <c r="O39" s="233"/>
      <c r="P39" s="1"/>
      <c r="Q39" s="1"/>
    </row>
    <row r="40" spans="1:17" ht="21.75" customHeight="1">
      <c r="A40" s="1"/>
      <c r="B40" s="1"/>
      <c r="C40" s="1"/>
      <c r="D40" s="1"/>
      <c r="E40" s="1"/>
      <c r="F40" s="158"/>
      <c r="G40" s="322"/>
      <c r="H40" s="323"/>
      <c r="I40" s="323"/>
      <c r="J40" s="323"/>
      <c r="K40" s="324"/>
      <c r="L40" s="233"/>
      <c r="M40" s="233"/>
      <c r="N40" s="233"/>
      <c r="O40" s="233"/>
      <c r="P40" s="1"/>
      <c r="Q40" s="1"/>
    </row>
    <row r="41" spans="1:17" ht="12.75" customHeight="1">
      <c r="A41" s="1"/>
      <c r="B41" s="1"/>
      <c r="C41" s="1"/>
      <c r="D41" s="1"/>
      <c r="E41" s="1"/>
      <c r="F41" s="158" t="s">
        <v>55</v>
      </c>
      <c r="G41" s="325"/>
      <c r="H41" s="317"/>
      <c r="I41" s="317"/>
      <c r="J41" s="317"/>
      <c r="K41" s="318"/>
      <c r="L41" s="195"/>
      <c r="M41" s="196"/>
      <c r="N41" s="196"/>
      <c r="O41" s="197"/>
      <c r="P41" s="1"/>
      <c r="Q41" s="1"/>
    </row>
    <row r="42" spans="1:17">
      <c r="A42" s="1"/>
      <c r="B42" s="1"/>
      <c r="C42" s="1"/>
      <c r="D42" s="1"/>
      <c r="E42" s="1"/>
      <c r="F42" s="158"/>
      <c r="G42" s="319"/>
      <c r="H42" s="320"/>
      <c r="I42" s="320"/>
      <c r="J42" s="320"/>
      <c r="K42" s="321"/>
      <c r="L42" s="198"/>
      <c r="M42" s="199"/>
      <c r="N42" s="199"/>
      <c r="O42" s="200"/>
      <c r="P42" s="1"/>
      <c r="Q42" s="1"/>
    </row>
    <row r="43" spans="1:17">
      <c r="A43" s="1"/>
      <c r="B43" s="1"/>
      <c r="C43" s="1"/>
      <c r="D43" s="1"/>
      <c r="E43" s="1"/>
      <c r="F43" s="158"/>
      <c r="G43" s="322"/>
      <c r="H43" s="323"/>
      <c r="I43" s="323"/>
      <c r="J43" s="323"/>
      <c r="K43" s="324"/>
      <c r="L43" s="201"/>
      <c r="M43" s="202"/>
      <c r="N43" s="202"/>
      <c r="O43" s="203"/>
      <c r="P43" s="1"/>
      <c r="Q43" s="1"/>
    </row>
    <row r="44" spans="1:17">
      <c r="A44" s="1"/>
      <c r="B44" s="1"/>
      <c r="C44" s="1"/>
      <c r="D44" s="1"/>
      <c r="E44" s="1"/>
      <c r="F44" s="158" t="s">
        <v>50</v>
      </c>
      <c r="G44" s="325"/>
      <c r="H44" s="317"/>
      <c r="I44" s="317"/>
      <c r="J44" s="317"/>
      <c r="K44" s="318"/>
      <c r="L44" s="213"/>
      <c r="M44" s="214"/>
      <c r="N44" s="214"/>
      <c r="O44" s="214"/>
      <c r="P44" s="1"/>
      <c r="Q44" s="1"/>
    </row>
    <row r="45" spans="1:17">
      <c r="A45" s="1"/>
      <c r="B45" s="1"/>
      <c r="C45" s="1"/>
      <c r="D45" s="1"/>
      <c r="E45" s="1"/>
      <c r="F45" s="158"/>
      <c r="G45" s="319"/>
      <c r="H45" s="320"/>
      <c r="I45" s="320"/>
      <c r="J45" s="320"/>
      <c r="K45" s="321"/>
      <c r="L45" s="214"/>
      <c r="M45" s="214"/>
      <c r="N45" s="214"/>
      <c r="O45" s="214"/>
      <c r="P45" s="1"/>
      <c r="Q45" s="1"/>
    </row>
    <row r="46" spans="1:17">
      <c r="A46" s="1"/>
      <c r="B46" s="1"/>
      <c r="C46" s="1"/>
      <c r="D46" s="1"/>
      <c r="E46" s="1"/>
      <c r="F46" s="158"/>
      <c r="G46" s="322"/>
      <c r="H46" s="323"/>
      <c r="I46" s="323"/>
      <c r="J46" s="323"/>
      <c r="K46" s="324"/>
      <c r="L46" s="214"/>
      <c r="M46" s="214"/>
      <c r="N46" s="214"/>
      <c r="O46" s="214"/>
      <c r="P46" s="1"/>
      <c r="Q46" s="1"/>
    </row>
    <row r="47" spans="1:17">
      <c r="A47" s="1"/>
      <c r="B47" s="1"/>
      <c r="C47" s="1"/>
      <c r="D47" s="1"/>
      <c r="E47" s="1"/>
      <c r="F47" s="158" t="s">
        <v>56</v>
      </c>
      <c r="G47" s="325"/>
      <c r="H47" s="317"/>
      <c r="I47" s="317"/>
      <c r="J47" s="317"/>
      <c r="K47" s="318"/>
      <c r="L47" s="168"/>
      <c r="M47" s="169"/>
      <c r="N47" s="169"/>
      <c r="O47" s="170"/>
      <c r="P47" s="1"/>
      <c r="Q47" s="1"/>
    </row>
    <row r="48" spans="1:17">
      <c r="A48" s="1"/>
      <c r="B48" s="1"/>
      <c r="C48" s="1"/>
      <c r="D48" s="1"/>
      <c r="E48" s="1"/>
      <c r="F48" s="158"/>
      <c r="G48" s="319"/>
      <c r="H48" s="320"/>
      <c r="I48" s="320"/>
      <c r="J48" s="320"/>
      <c r="K48" s="321"/>
      <c r="L48" s="171"/>
      <c r="M48" s="172"/>
      <c r="N48" s="172"/>
      <c r="O48" s="173"/>
      <c r="P48" s="1"/>
      <c r="Q48" s="1"/>
    </row>
    <row r="49" spans="1:17">
      <c r="A49" s="1"/>
      <c r="B49" s="1"/>
      <c r="C49" s="1"/>
      <c r="D49" s="1"/>
      <c r="E49" s="1"/>
      <c r="F49" s="158"/>
      <c r="G49" s="322"/>
      <c r="H49" s="323"/>
      <c r="I49" s="323"/>
      <c r="J49" s="323"/>
      <c r="K49" s="324"/>
      <c r="L49" s="174"/>
      <c r="M49" s="175"/>
      <c r="N49" s="175"/>
      <c r="O49" s="176"/>
      <c r="P49" s="1"/>
      <c r="Q49" s="1"/>
    </row>
    <row r="50" spans="1:17">
      <c r="A50" s="1"/>
      <c r="B50" s="1"/>
      <c r="C50" s="1"/>
      <c r="D50" s="1"/>
      <c r="E50" s="1"/>
      <c r="F50" s="158" t="s">
        <v>51</v>
      </c>
      <c r="G50" s="325"/>
      <c r="H50" s="317"/>
      <c r="I50" s="317"/>
      <c r="J50" s="317"/>
      <c r="K50" s="318"/>
      <c r="L50" s="168"/>
      <c r="M50" s="169"/>
      <c r="N50" s="169"/>
      <c r="O50" s="170"/>
      <c r="P50" s="1"/>
      <c r="Q50" s="1"/>
    </row>
    <row r="51" spans="1:17">
      <c r="A51" s="1"/>
      <c r="B51" s="1"/>
      <c r="C51" s="1"/>
      <c r="D51" s="1"/>
      <c r="E51" s="1"/>
      <c r="F51" s="158"/>
      <c r="G51" s="319"/>
      <c r="H51" s="320"/>
      <c r="I51" s="320"/>
      <c r="J51" s="320"/>
      <c r="K51" s="321"/>
      <c r="L51" s="171"/>
      <c r="M51" s="172"/>
      <c r="N51" s="172"/>
      <c r="O51" s="173"/>
      <c r="P51" s="1"/>
      <c r="Q51" s="1"/>
    </row>
    <row r="52" spans="1:17">
      <c r="A52" s="1"/>
      <c r="B52" s="1"/>
      <c r="C52" s="1"/>
      <c r="D52" s="1"/>
      <c r="E52" s="1"/>
      <c r="F52" s="158"/>
      <c r="G52" s="322"/>
      <c r="H52" s="323"/>
      <c r="I52" s="323"/>
      <c r="J52" s="323"/>
      <c r="K52" s="324"/>
      <c r="L52" s="174"/>
      <c r="M52" s="175"/>
      <c r="N52" s="175"/>
      <c r="O52" s="176"/>
      <c r="P52" s="1"/>
      <c r="Q52" s="1"/>
    </row>
    <row r="53" spans="1:17">
      <c r="A53" s="1"/>
      <c r="B53" s="1"/>
      <c r="C53" s="1"/>
      <c r="D53" s="1"/>
      <c r="E53" s="1"/>
      <c r="F53" s="1"/>
      <c r="G53" s="1"/>
      <c r="H53" s="1"/>
      <c r="I53" s="1"/>
      <c r="J53" s="1"/>
      <c r="K53" s="1"/>
      <c r="L53" s="1"/>
      <c r="M53" s="1"/>
      <c r="N53" s="1"/>
      <c r="O53" s="1"/>
      <c r="P53" s="1"/>
      <c r="Q53" s="1"/>
    </row>
    <row r="54" spans="1:17">
      <c r="B54" s="1"/>
      <c r="C54" s="1"/>
      <c r="D54" s="1"/>
      <c r="E54" s="1"/>
      <c r="F54" s="1"/>
      <c r="G54" s="1"/>
      <c r="H54" s="1"/>
      <c r="I54" s="1"/>
      <c r="J54" s="1"/>
      <c r="K54" s="1"/>
      <c r="L54" s="1"/>
      <c r="M54" s="1"/>
      <c r="N54" s="1"/>
      <c r="O54" s="1"/>
      <c r="P54" s="1"/>
      <c r="Q54" s="1"/>
    </row>
    <row r="55" spans="1:17" ht="25.5" customHeight="1">
      <c r="B55" s="151" t="s">
        <v>25</v>
      </c>
      <c r="C55" s="153" t="s">
        <v>26</v>
      </c>
      <c r="D55" s="154"/>
      <c r="E55" s="154"/>
      <c r="F55" s="154"/>
      <c r="G55" s="154"/>
      <c r="H55" s="154"/>
      <c r="I55" s="154"/>
      <c r="J55" s="154"/>
      <c r="K55" s="154"/>
      <c r="L55" s="154"/>
      <c r="M55" s="154"/>
      <c r="N55" s="155"/>
      <c r="O55" s="156" t="s">
        <v>27</v>
      </c>
      <c r="P55" s="1"/>
      <c r="Q55" s="1"/>
    </row>
    <row r="56" spans="1:17">
      <c r="B56" s="152"/>
      <c r="C56" s="38" t="s">
        <v>28</v>
      </c>
      <c r="D56" s="38" t="s">
        <v>29</v>
      </c>
      <c r="E56" s="38" t="s">
        <v>30</v>
      </c>
      <c r="F56" s="93" t="s">
        <v>31</v>
      </c>
      <c r="G56" s="93" t="s">
        <v>30</v>
      </c>
      <c r="H56" s="40" t="s">
        <v>32</v>
      </c>
      <c r="I56" s="40" t="s">
        <v>32</v>
      </c>
      <c r="J56" s="40" t="s">
        <v>31</v>
      </c>
      <c r="K56" s="40" t="s">
        <v>33</v>
      </c>
      <c r="L56" s="93" t="s">
        <v>34</v>
      </c>
      <c r="M56" s="93" t="s">
        <v>35</v>
      </c>
      <c r="N56" s="93" t="s">
        <v>36</v>
      </c>
      <c r="O56" s="157"/>
      <c r="P56" s="1"/>
      <c r="Q56" s="1"/>
    </row>
    <row r="57" spans="1:17" s="46" customFormat="1" ht="38.25">
      <c r="B57" s="98" t="s">
        <v>189</v>
      </c>
      <c r="C57" s="82"/>
      <c r="D57" s="83"/>
      <c r="E57" s="83" t="s">
        <v>88</v>
      </c>
      <c r="F57" s="83" t="s">
        <v>88</v>
      </c>
      <c r="G57" s="83" t="s">
        <v>88</v>
      </c>
      <c r="H57" s="83" t="s">
        <v>88</v>
      </c>
      <c r="I57" s="83"/>
      <c r="J57" s="83"/>
      <c r="K57" s="83"/>
      <c r="L57" s="83"/>
      <c r="M57" s="83"/>
      <c r="N57" s="83"/>
      <c r="O57" s="80">
        <f>COUNTA(C57:N57)</f>
        <v>4</v>
      </c>
      <c r="P57" s="47"/>
      <c r="Q57" s="47"/>
    </row>
    <row r="58" spans="1:17" s="46" customFormat="1">
      <c r="B58" s="81"/>
      <c r="C58" s="82"/>
      <c r="D58" s="83"/>
      <c r="E58" s="82"/>
      <c r="F58" s="96"/>
      <c r="G58" s="96"/>
      <c r="H58" s="84"/>
      <c r="I58" s="84"/>
      <c r="J58" s="84"/>
      <c r="K58" s="84"/>
      <c r="L58" s="96"/>
      <c r="M58" s="96"/>
      <c r="N58" s="96"/>
      <c r="O58" s="80">
        <f>COUNTA(C58:N58)</f>
        <v>0</v>
      </c>
      <c r="P58" s="47"/>
      <c r="Q58" s="47"/>
    </row>
    <row r="59" spans="1:17" s="46" customFormat="1">
      <c r="B59" s="81"/>
      <c r="C59" s="82"/>
      <c r="D59" s="83"/>
      <c r="E59" s="82"/>
      <c r="F59" s="96"/>
      <c r="G59" s="96"/>
      <c r="H59" s="84"/>
      <c r="I59" s="84"/>
      <c r="J59" s="84"/>
      <c r="K59" s="84"/>
      <c r="L59" s="96"/>
      <c r="M59" s="96"/>
      <c r="N59" s="96"/>
      <c r="O59" s="80"/>
      <c r="P59" s="47"/>
      <c r="Q59" s="47"/>
    </row>
    <row r="60" spans="1:17" s="46" customFormat="1">
      <c r="B60" s="81"/>
      <c r="C60" s="82"/>
      <c r="D60" s="83"/>
      <c r="E60" s="82"/>
      <c r="F60" s="96"/>
      <c r="G60" s="96"/>
      <c r="H60" s="84"/>
      <c r="I60" s="84"/>
      <c r="J60" s="84"/>
      <c r="K60" s="84"/>
      <c r="L60" s="96"/>
      <c r="M60" s="96"/>
      <c r="N60" s="96"/>
      <c r="O60" s="80"/>
      <c r="P60" s="47"/>
      <c r="Q60" s="47"/>
    </row>
    <row r="61" spans="1:17" s="46" customFormat="1">
      <c r="B61" s="81"/>
      <c r="C61" s="82"/>
      <c r="D61" s="83"/>
      <c r="E61" s="82"/>
      <c r="F61" s="96"/>
      <c r="G61" s="96"/>
      <c r="H61" s="84"/>
      <c r="I61" s="84"/>
      <c r="J61" s="84"/>
      <c r="K61" s="84"/>
      <c r="L61" s="96"/>
      <c r="M61" s="96"/>
      <c r="N61" s="96"/>
      <c r="O61" s="80"/>
      <c r="P61" s="47"/>
      <c r="Q61" s="47"/>
    </row>
    <row r="62" spans="1:17" s="46" customFormat="1">
      <c r="B62" s="81"/>
      <c r="C62" s="82"/>
      <c r="D62" s="83"/>
      <c r="E62" s="82"/>
      <c r="F62" s="96"/>
      <c r="G62" s="96"/>
      <c r="H62" s="84"/>
      <c r="I62" s="84"/>
      <c r="J62" s="84"/>
      <c r="K62" s="84"/>
      <c r="L62" s="96"/>
      <c r="M62" s="96"/>
      <c r="N62" s="96"/>
      <c r="O62" s="80"/>
      <c r="P62" s="47"/>
      <c r="Q62" s="47"/>
    </row>
    <row r="63" spans="1:17" s="46" customFormat="1">
      <c r="B63" s="81"/>
      <c r="C63" s="82"/>
      <c r="D63" s="83"/>
      <c r="E63" s="82"/>
      <c r="F63" s="96"/>
      <c r="G63" s="96"/>
      <c r="H63" s="84"/>
      <c r="I63" s="84"/>
      <c r="J63" s="84"/>
      <c r="K63" s="84"/>
      <c r="L63" s="96"/>
      <c r="M63" s="96"/>
      <c r="N63" s="96"/>
      <c r="O63" s="80"/>
      <c r="P63" s="47"/>
      <c r="Q63" s="47"/>
    </row>
    <row r="64" spans="1:17" s="46" customFormat="1">
      <c r="B64" s="81"/>
      <c r="C64" s="82"/>
      <c r="D64" s="83"/>
      <c r="E64" s="82"/>
      <c r="F64" s="96"/>
      <c r="G64" s="96"/>
      <c r="H64" s="84"/>
      <c r="I64" s="84"/>
      <c r="J64" s="84"/>
      <c r="K64" s="84"/>
      <c r="L64" s="96"/>
      <c r="M64" s="96"/>
      <c r="N64" s="96"/>
      <c r="O64" s="80"/>
      <c r="P64" s="47"/>
      <c r="Q64" s="47"/>
    </row>
    <row r="65" spans="2:18" s="46" customFormat="1">
      <c r="B65" s="81"/>
      <c r="C65" s="82"/>
      <c r="D65" s="83"/>
      <c r="E65" s="82"/>
      <c r="F65" s="96"/>
      <c r="G65" s="96"/>
      <c r="H65" s="84"/>
      <c r="I65" s="84"/>
      <c r="J65" s="84"/>
      <c r="K65" s="84"/>
      <c r="L65" s="96"/>
      <c r="M65" s="96"/>
      <c r="N65" s="96"/>
      <c r="O65" s="80"/>
      <c r="P65" s="47"/>
      <c r="Q65" s="47"/>
    </row>
    <row r="66" spans="2:18" s="46" customFormat="1">
      <c r="B66" s="81"/>
      <c r="C66" s="82"/>
      <c r="D66" s="83"/>
      <c r="E66" s="82"/>
      <c r="F66" s="96"/>
      <c r="G66" s="96"/>
      <c r="H66" s="84"/>
      <c r="I66" s="84"/>
      <c r="J66" s="84"/>
      <c r="K66" s="84"/>
      <c r="L66" s="96"/>
      <c r="M66" s="96"/>
      <c r="N66" s="96"/>
      <c r="O66" s="80"/>
      <c r="P66" s="47"/>
      <c r="Q66" s="47"/>
    </row>
    <row r="67" spans="2:18" s="46" customFormat="1">
      <c r="B67" s="81"/>
      <c r="C67" s="82"/>
      <c r="D67" s="83"/>
      <c r="E67" s="82"/>
      <c r="F67" s="96"/>
      <c r="G67" s="96"/>
      <c r="H67" s="84"/>
      <c r="I67" s="84"/>
      <c r="J67" s="84"/>
      <c r="K67" s="84"/>
      <c r="L67" s="96"/>
      <c r="M67" s="96"/>
      <c r="N67" s="96"/>
      <c r="O67" s="80"/>
      <c r="P67" s="47"/>
      <c r="Q67" s="47"/>
    </row>
    <row r="68" spans="2:18" s="46" customFormat="1">
      <c r="B68" s="81"/>
      <c r="C68" s="82"/>
      <c r="D68" s="83"/>
      <c r="E68" s="82"/>
      <c r="F68" s="96"/>
      <c r="G68" s="96"/>
      <c r="H68" s="84"/>
      <c r="I68" s="84"/>
      <c r="J68" s="84"/>
      <c r="K68" s="84"/>
      <c r="L68" s="96"/>
      <c r="M68" s="96"/>
      <c r="N68" s="96"/>
      <c r="O68" s="80"/>
      <c r="P68" s="47"/>
      <c r="Q68" s="47"/>
    </row>
    <row r="69" spans="2:18" s="46" customFormat="1">
      <c r="B69" s="81"/>
      <c r="C69" s="82"/>
      <c r="D69" s="83"/>
      <c r="E69" s="82"/>
      <c r="F69" s="96"/>
      <c r="G69" s="96"/>
      <c r="H69" s="84"/>
      <c r="I69" s="84"/>
      <c r="J69" s="84"/>
      <c r="K69" s="84"/>
      <c r="L69" s="96"/>
      <c r="M69" s="96"/>
      <c r="N69" s="96"/>
      <c r="O69" s="80"/>
      <c r="P69" s="47"/>
      <c r="Q69" s="47"/>
    </row>
    <row r="70" spans="2:18" s="46" customFormat="1">
      <c r="B70" s="81"/>
      <c r="C70" s="82"/>
      <c r="D70" s="83"/>
      <c r="E70" s="82"/>
      <c r="F70" s="96"/>
      <c r="G70" s="96"/>
      <c r="H70" s="84"/>
      <c r="I70" s="84"/>
      <c r="J70" s="84"/>
      <c r="K70" s="84"/>
      <c r="L70" s="96"/>
      <c r="M70" s="96"/>
      <c r="N70" s="96"/>
      <c r="O70" s="80"/>
      <c r="P70" s="47"/>
      <c r="Q70" s="47"/>
    </row>
    <row r="71" spans="2:18" s="46" customFormat="1">
      <c r="B71" s="81"/>
      <c r="C71" s="82"/>
      <c r="D71" s="83"/>
      <c r="E71" s="82"/>
      <c r="F71" s="96"/>
      <c r="G71" s="96"/>
      <c r="H71" s="84"/>
      <c r="I71" s="84"/>
      <c r="J71" s="84"/>
      <c r="K71" s="84"/>
      <c r="L71" s="96"/>
      <c r="M71" s="96"/>
      <c r="N71" s="96"/>
      <c r="O71" s="80"/>
      <c r="P71" s="47"/>
      <c r="Q71" s="47"/>
    </row>
    <row r="72" spans="2:18" s="46" customFormat="1">
      <c r="B72" s="81"/>
      <c r="C72" s="82"/>
      <c r="D72" s="83"/>
      <c r="E72" s="82"/>
      <c r="F72" s="96"/>
      <c r="G72" s="96"/>
      <c r="H72" s="84"/>
      <c r="I72" s="84"/>
      <c r="J72" s="84"/>
      <c r="K72" s="84"/>
      <c r="L72" s="96"/>
      <c r="M72" s="96"/>
      <c r="N72" s="96"/>
      <c r="O72" s="80"/>
      <c r="P72" s="47"/>
      <c r="Q72" s="47"/>
    </row>
    <row r="73" spans="2:18" s="46" customFormat="1">
      <c r="B73" s="81"/>
      <c r="C73" s="82"/>
      <c r="D73" s="83"/>
      <c r="E73" s="82"/>
      <c r="F73" s="96"/>
      <c r="G73" s="96"/>
      <c r="H73" s="84"/>
      <c r="I73" s="84"/>
      <c r="J73" s="84"/>
      <c r="K73" s="84"/>
      <c r="L73" s="96"/>
      <c r="M73" s="96"/>
      <c r="N73" s="96"/>
      <c r="O73" s="80"/>
      <c r="P73" s="47"/>
      <c r="Q73" s="47"/>
    </row>
    <row r="74" spans="2:18" s="46" customFormat="1">
      <c r="B74" s="81"/>
      <c r="C74" s="82"/>
      <c r="D74" s="83"/>
      <c r="E74" s="82"/>
      <c r="F74" s="96"/>
      <c r="G74" s="96"/>
      <c r="H74" s="84"/>
      <c r="I74" s="84"/>
      <c r="J74" s="84"/>
      <c r="K74" s="84"/>
      <c r="L74" s="96"/>
      <c r="M74" s="96"/>
      <c r="N74" s="96"/>
      <c r="O74" s="80"/>
      <c r="P74" s="47"/>
      <c r="Q74" s="47"/>
    </row>
    <row r="75" spans="2:18" s="46" customFormat="1">
      <c r="B75" s="81"/>
      <c r="C75" s="82"/>
      <c r="D75" s="83"/>
      <c r="E75" s="82"/>
      <c r="F75" s="96"/>
      <c r="G75" s="96"/>
      <c r="H75" s="84"/>
      <c r="I75" s="84"/>
      <c r="J75" s="84"/>
      <c r="K75" s="84"/>
      <c r="L75" s="96"/>
      <c r="M75" s="96"/>
      <c r="N75" s="96"/>
      <c r="O75" s="80"/>
      <c r="P75" s="47"/>
      <c r="Q75" s="47"/>
    </row>
    <row r="76" spans="2:18" s="46" customFormat="1">
      <c r="B76" s="81"/>
      <c r="C76" s="82"/>
      <c r="D76" s="83"/>
      <c r="E76" s="82"/>
      <c r="F76" s="96"/>
      <c r="G76" s="96"/>
      <c r="H76" s="84"/>
      <c r="I76" s="84"/>
      <c r="J76" s="84"/>
      <c r="K76" s="84"/>
      <c r="L76" s="96"/>
      <c r="M76" s="96"/>
      <c r="N76" s="96"/>
      <c r="O76" s="80"/>
      <c r="P76" s="47"/>
      <c r="Q76" s="47"/>
    </row>
    <row r="77" spans="2:18" s="46" customFormat="1">
      <c r="B77" s="75"/>
      <c r="C77" s="72"/>
      <c r="D77" s="85"/>
      <c r="E77" s="72"/>
      <c r="F77" s="72"/>
      <c r="G77" s="72"/>
      <c r="H77" s="72"/>
      <c r="I77" s="72"/>
      <c r="J77" s="72"/>
      <c r="K77" s="72"/>
      <c r="L77" s="72"/>
      <c r="M77" s="72"/>
      <c r="N77" s="72"/>
      <c r="O77" s="80">
        <f>COUNTA(C77:N77)</f>
        <v>0</v>
      </c>
      <c r="P77" s="47"/>
      <c r="Q77" s="47"/>
    </row>
    <row r="78" spans="2:18" s="46" customFormat="1">
      <c r="B78" s="74"/>
      <c r="C78" s="72"/>
      <c r="D78" s="73"/>
      <c r="E78" s="72"/>
      <c r="F78" s="72"/>
      <c r="G78" s="72"/>
      <c r="H78" s="72"/>
      <c r="I78" s="72"/>
      <c r="J78" s="72"/>
      <c r="K78" s="72"/>
      <c r="L78" s="72"/>
      <c r="M78" s="72"/>
      <c r="N78" s="72"/>
      <c r="O78" s="80">
        <f>COUNTA(C78:N78)</f>
        <v>0</v>
      </c>
      <c r="P78" s="47"/>
      <c r="Q78" s="47"/>
      <c r="R78" s="47"/>
    </row>
    <row r="79" spans="2:18" s="46" customFormat="1"/>
    <row r="80" spans="2:18" s="46" customFormat="1"/>
    <row r="81" s="46" customFormat="1"/>
    <row r="82" s="46" customFormat="1"/>
    <row r="83" s="46" customFormat="1"/>
    <row r="84" s="46" customFormat="1"/>
  </sheetData>
  <sheetProtection password="CDA8" sheet="1" formatCells="0" formatColumns="0" formatRows="0" insertRows="0" selectLockedCells="1" sort="0" autoFilter="0"/>
  <mergeCells count="54">
    <mergeCell ref="B55:B56"/>
    <mergeCell ref="C55:N55"/>
    <mergeCell ref="O55:O56"/>
    <mergeCell ref="F47:F49"/>
    <mergeCell ref="G47:K49"/>
    <mergeCell ref="L47:O49"/>
    <mergeCell ref="F50:F52"/>
    <mergeCell ref="G50:K52"/>
    <mergeCell ref="L50:O52"/>
    <mergeCell ref="F41:F43"/>
    <mergeCell ref="G41:K43"/>
    <mergeCell ref="L41:O43"/>
    <mergeCell ref="F44:F46"/>
    <mergeCell ref="G44:K46"/>
    <mergeCell ref="L44:O46"/>
    <mergeCell ref="L34:O34"/>
    <mergeCell ref="F35:F37"/>
    <mergeCell ref="G35:K37"/>
    <mergeCell ref="L35:O37"/>
    <mergeCell ref="F38:F40"/>
    <mergeCell ref="G38:K40"/>
    <mergeCell ref="L38:O40"/>
    <mergeCell ref="J18:K19"/>
    <mergeCell ref="J20:K20"/>
    <mergeCell ref="B22:H22"/>
    <mergeCell ref="B24:H24"/>
    <mergeCell ref="B30:H30"/>
    <mergeCell ref="B34:E34"/>
    <mergeCell ref="G34:I34"/>
    <mergeCell ref="B17:H17"/>
    <mergeCell ref="B18:B19"/>
    <mergeCell ref="C18:C19"/>
    <mergeCell ref="D18:G18"/>
    <mergeCell ref="H18:H19"/>
    <mergeCell ref="I18:I19"/>
    <mergeCell ref="C11:D11"/>
    <mergeCell ref="F11:O11"/>
    <mergeCell ref="C13:D13"/>
    <mergeCell ref="F13:O13"/>
    <mergeCell ref="C15:D15"/>
    <mergeCell ref="F15:O15"/>
    <mergeCell ref="C5:D5"/>
    <mergeCell ref="F5:O5"/>
    <mergeCell ref="C7:D7"/>
    <mergeCell ref="F7:O7"/>
    <mergeCell ref="C9:D9"/>
    <mergeCell ref="F9:O9"/>
    <mergeCell ref="B1:B3"/>
    <mergeCell ref="C1:L1"/>
    <mergeCell ref="M1:O1"/>
    <mergeCell ref="C2:L2"/>
    <mergeCell ref="M2:O2"/>
    <mergeCell ref="C3:L3"/>
    <mergeCell ref="M3:O3"/>
  </mergeCells>
  <conditionalFormatting sqref="C28:H28">
    <cfRule type="expression" dxfId="5" priority="1">
      <formula>"($C$31&gt;0.9)"</formula>
    </cfRule>
    <cfRule type="cellIs" dxfId="4" priority="2" operator="between">
      <formula>"$C$31=0.6"</formula>
      <formula>"$C$31=0.89"</formula>
    </cfRule>
    <cfRule type="expression" dxfId="3" priority="3">
      <formula>"($C$31&lt;0.6)"</formula>
    </cfRule>
  </conditionalFormatting>
  <dataValidations count="1">
    <dataValidation type="decimal" operator="greaterThanOrEqual" allowBlank="1" showInputMessage="1" showErrorMessage="1" error="Debe digitar valores numéricos mayores o iguales a cero" sqref="C33:H33 C29:H29">
      <formula1>0</formula1>
    </dataValidation>
  </dataValidations>
  <printOptions horizontalCentered="1" verticalCentered="1"/>
  <pageMargins left="0.25" right="0.25" top="0.75" bottom="0.75" header="0.3" footer="0.3"/>
  <pageSetup paperSize="5" scale="45" orientation="landscape" r:id="rId1"/>
  <headerFooter alignWithMargins="0">
    <oddFooter>&amp;CPàgina &amp;P de &amp;N</oddFooter>
  </headerFooter>
  <rowBreaks count="1" manualBreakCount="1">
    <brk id="33" max="14" man="1"/>
  </rowBreaks>
  <drawing r:id="rId2"/>
  <legacyDrawing r:id="rId3"/>
</worksheet>
</file>

<file path=xl/worksheets/sheet13.xml><?xml version="1.0" encoding="utf-8"?>
<worksheet xmlns="http://schemas.openxmlformats.org/spreadsheetml/2006/main" xmlns:r="http://schemas.openxmlformats.org/officeDocument/2006/relationships">
  <dimension ref="A1:T76"/>
  <sheetViews>
    <sheetView view="pageBreakPreview" topLeftCell="A7" zoomScale="73" zoomScaleNormal="100" zoomScaleSheetLayoutView="73" workbookViewId="0">
      <selection activeCell="G20" sqref="G20"/>
    </sheetView>
  </sheetViews>
  <sheetFormatPr baseColWidth="10" defaultRowHeight="12.75"/>
  <cols>
    <col min="1" max="1" width="1.7109375" style="2" customWidth="1"/>
    <col min="2" max="2" width="28.85546875" style="2" customWidth="1"/>
    <col min="3" max="3" width="18.5703125" style="2" customWidth="1"/>
    <col min="4" max="4" width="21.42578125" style="2" customWidth="1"/>
    <col min="5" max="5" width="18.85546875" style="2" customWidth="1"/>
    <col min="6" max="6" width="15.28515625" style="2" customWidth="1"/>
    <col min="7" max="7" width="21.85546875" style="2" customWidth="1"/>
    <col min="8" max="8" width="16.7109375" style="2" customWidth="1"/>
    <col min="9" max="9" width="16.140625" style="2" customWidth="1"/>
    <col min="10" max="10" width="11.42578125" style="2"/>
    <col min="11" max="11" width="8.28515625" style="2" customWidth="1"/>
    <col min="12" max="12" width="8.42578125" style="2" customWidth="1"/>
    <col min="13" max="13" width="10.7109375" style="2" customWidth="1"/>
    <col min="14" max="14" width="11.140625" style="2" bestFit="1" customWidth="1"/>
    <col min="15" max="15" width="10.42578125" style="2" customWidth="1"/>
    <col min="16" max="16384" width="11.42578125" style="2"/>
  </cols>
  <sheetData>
    <row r="1" spans="1:20" ht="21.75" customHeight="1">
      <c r="A1" s="1"/>
      <c r="B1" s="260"/>
      <c r="C1" s="338" t="s">
        <v>46</v>
      </c>
      <c r="D1" s="339"/>
      <c r="E1" s="339"/>
      <c r="F1" s="339"/>
      <c r="G1" s="339"/>
      <c r="H1" s="339"/>
      <c r="I1" s="339"/>
      <c r="J1" s="339"/>
      <c r="K1" s="339"/>
      <c r="L1" s="340"/>
      <c r="M1" s="341" t="s">
        <v>47</v>
      </c>
      <c r="N1" s="341"/>
      <c r="O1" s="341"/>
      <c r="Q1" s="1"/>
    </row>
    <row r="2" spans="1:20" ht="15" customHeight="1">
      <c r="A2" s="1"/>
      <c r="B2" s="260"/>
      <c r="C2" s="342" t="s">
        <v>48</v>
      </c>
      <c r="D2" s="343"/>
      <c r="E2" s="343"/>
      <c r="F2" s="343"/>
      <c r="G2" s="343"/>
      <c r="H2" s="343"/>
      <c r="I2" s="343"/>
      <c r="J2" s="343"/>
      <c r="K2" s="343"/>
      <c r="L2" s="344"/>
      <c r="M2" s="348" t="s">
        <v>0</v>
      </c>
      <c r="N2" s="348"/>
      <c r="O2" s="348"/>
      <c r="Q2" s="1"/>
    </row>
    <row r="3" spans="1:20" ht="15" customHeight="1">
      <c r="A3" s="1"/>
      <c r="B3" s="260"/>
      <c r="C3" s="345"/>
      <c r="D3" s="346"/>
      <c r="E3" s="346"/>
      <c r="F3" s="346"/>
      <c r="G3" s="346"/>
      <c r="H3" s="346"/>
      <c r="I3" s="346"/>
      <c r="J3" s="346"/>
      <c r="K3" s="346"/>
      <c r="L3" s="347"/>
      <c r="M3" s="349" t="s">
        <v>1</v>
      </c>
      <c r="N3" s="349"/>
      <c r="O3" s="349"/>
      <c r="Q3" s="1"/>
    </row>
    <row r="4" spans="1:20" ht="15" customHeight="1">
      <c r="A4" s="1"/>
      <c r="B4" s="10"/>
      <c r="C4" s="3"/>
      <c r="D4" s="3"/>
      <c r="E4" s="3"/>
      <c r="F4" s="3"/>
      <c r="G4" s="3"/>
      <c r="H4" s="3"/>
      <c r="I4" s="3"/>
      <c r="J4" s="3"/>
      <c r="K4" s="3"/>
      <c r="L4" s="3"/>
      <c r="M4" s="25"/>
      <c r="N4" s="25"/>
      <c r="Q4" s="1"/>
    </row>
    <row r="5" spans="1:20" ht="33" customHeight="1">
      <c r="A5" s="1"/>
      <c r="B5" s="30" t="s">
        <v>9</v>
      </c>
      <c r="C5" s="335" t="e">
        <f>#REF!</f>
        <v>#REF!</v>
      </c>
      <c r="D5" s="258"/>
      <c r="E5" s="26" t="s">
        <v>10</v>
      </c>
      <c r="F5" s="336" t="e">
        <f>#REF!</f>
        <v>#REF!</v>
      </c>
      <c r="G5" s="336"/>
      <c r="H5" s="336"/>
      <c r="I5" s="336"/>
      <c r="J5" s="336"/>
      <c r="K5" s="336"/>
      <c r="L5" s="336"/>
      <c r="M5" s="336"/>
      <c r="N5" s="336"/>
      <c r="O5" s="336"/>
      <c r="P5" s="12"/>
      <c r="Q5" s="11"/>
      <c r="R5" s="11"/>
      <c r="S5" s="11"/>
      <c r="T5" s="1"/>
    </row>
    <row r="6" spans="1:20" s="1" customFormat="1" ht="6" customHeight="1">
      <c r="B6" s="20"/>
      <c r="C6" s="50"/>
      <c r="D6" s="50"/>
      <c r="E6" s="5"/>
      <c r="F6" s="48"/>
      <c r="G6" s="48"/>
      <c r="H6" s="48"/>
      <c r="I6" s="48"/>
      <c r="J6" s="48"/>
      <c r="K6" s="48"/>
      <c r="L6" s="48"/>
      <c r="M6" s="48"/>
      <c r="N6" s="48"/>
      <c r="O6" s="11"/>
      <c r="P6" s="11"/>
      <c r="Q6" s="11"/>
      <c r="R6" s="11"/>
      <c r="S6" s="11"/>
    </row>
    <row r="7" spans="1:20" ht="36.75" customHeight="1">
      <c r="A7" s="1"/>
      <c r="B7" s="30" t="s">
        <v>11</v>
      </c>
      <c r="C7" s="335" t="e">
        <f>#REF!</f>
        <v>#REF!</v>
      </c>
      <c r="D7" s="258"/>
      <c r="E7" s="26" t="s">
        <v>12</v>
      </c>
      <c r="F7" s="335" t="e">
        <f>#REF!</f>
        <v>#REF!</v>
      </c>
      <c r="G7" s="337"/>
      <c r="H7" s="337"/>
      <c r="I7" s="337"/>
      <c r="J7" s="337"/>
      <c r="K7" s="337"/>
      <c r="L7" s="337"/>
      <c r="M7" s="337"/>
      <c r="N7" s="337"/>
      <c r="O7" s="258"/>
      <c r="P7" s="13"/>
      <c r="Q7" s="13"/>
      <c r="R7" s="13"/>
      <c r="S7" s="13"/>
      <c r="T7" s="1"/>
    </row>
    <row r="8" spans="1:20" ht="6" customHeight="1">
      <c r="A8" s="1"/>
      <c r="B8" s="20"/>
      <c r="C8" s="50"/>
      <c r="D8" s="50"/>
      <c r="E8" s="5"/>
      <c r="F8" s="48"/>
      <c r="G8" s="48"/>
      <c r="H8" s="48"/>
      <c r="I8" s="48"/>
      <c r="J8" s="48"/>
      <c r="K8" s="48"/>
      <c r="L8" s="48"/>
      <c r="M8" s="48"/>
      <c r="N8" s="48"/>
      <c r="O8" s="11"/>
      <c r="P8" s="11"/>
      <c r="Q8" s="11"/>
      <c r="R8" s="11"/>
      <c r="S8" s="11"/>
      <c r="T8" s="1"/>
    </row>
    <row r="9" spans="1:20" ht="43.5" customHeight="1">
      <c r="A9" s="1"/>
      <c r="B9" s="30" t="s">
        <v>13</v>
      </c>
      <c r="C9" s="335" t="e">
        <f>#REF!</f>
        <v>#REF!</v>
      </c>
      <c r="D9" s="258"/>
      <c r="E9" s="26" t="s">
        <v>14</v>
      </c>
      <c r="F9" s="335" t="e">
        <f>#REF!</f>
        <v>#REF!</v>
      </c>
      <c r="G9" s="337"/>
      <c r="H9" s="337"/>
      <c r="I9" s="337"/>
      <c r="J9" s="337"/>
      <c r="K9" s="337"/>
      <c r="L9" s="337"/>
      <c r="M9" s="337"/>
      <c r="N9" s="337"/>
      <c r="O9" s="258"/>
      <c r="P9" s="12"/>
      <c r="Q9" s="12"/>
      <c r="R9" s="12"/>
      <c r="S9" s="12"/>
      <c r="T9" s="1"/>
    </row>
    <row r="10" spans="1:20" ht="10.5" customHeight="1">
      <c r="A10" s="1"/>
      <c r="B10" s="20"/>
      <c r="C10" s="50"/>
      <c r="D10" s="50"/>
      <c r="E10" s="5"/>
      <c r="F10" s="48"/>
      <c r="G10" s="48"/>
      <c r="H10" s="48"/>
      <c r="I10" s="48"/>
      <c r="J10" s="48"/>
      <c r="K10" s="48"/>
      <c r="L10" s="48"/>
      <c r="M10" s="48"/>
      <c r="N10" s="48"/>
      <c r="O10" s="11"/>
      <c r="P10" s="11"/>
      <c r="Q10" s="11"/>
      <c r="R10" s="11"/>
      <c r="S10" s="11"/>
      <c r="T10" s="1"/>
    </row>
    <row r="11" spans="1:20" ht="54" customHeight="1">
      <c r="A11" s="1"/>
      <c r="B11" s="31" t="s">
        <v>15</v>
      </c>
      <c r="C11" s="335" t="e">
        <f>#REF!</f>
        <v>#REF!</v>
      </c>
      <c r="D11" s="258"/>
      <c r="E11" s="26" t="s">
        <v>45</v>
      </c>
      <c r="F11" s="336" t="e">
        <f>#REF!</f>
        <v>#REF!</v>
      </c>
      <c r="G11" s="336"/>
      <c r="H11" s="336"/>
      <c r="I11" s="336"/>
      <c r="J11" s="336"/>
      <c r="K11" s="336"/>
      <c r="L11" s="336"/>
      <c r="M11" s="336"/>
      <c r="N11" s="336"/>
      <c r="O11" s="336"/>
      <c r="P11" s="13"/>
      <c r="Q11" s="13"/>
      <c r="R11" s="13"/>
      <c r="S11" s="13"/>
      <c r="T11" s="1"/>
    </row>
    <row r="12" spans="1:20" ht="6.75" customHeight="1">
      <c r="A12" s="1"/>
      <c r="B12" s="21"/>
      <c r="C12" s="50"/>
      <c r="D12" s="50"/>
      <c r="E12" s="19"/>
      <c r="F12" s="48"/>
      <c r="G12" s="48"/>
      <c r="H12" s="48"/>
      <c r="I12" s="48"/>
      <c r="J12" s="48"/>
      <c r="K12" s="48"/>
      <c r="L12" s="48"/>
      <c r="M12" s="48"/>
      <c r="N12" s="48"/>
      <c r="O12" s="11"/>
      <c r="P12" s="11"/>
      <c r="Q12" s="11"/>
      <c r="R12" s="11"/>
      <c r="S12" s="11"/>
      <c r="T12" s="1"/>
    </row>
    <row r="13" spans="1:20" ht="51.75" customHeight="1">
      <c r="A13" s="1"/>
      <c r="B13" s="32" t="s">
        <v>16</v>
      </c>
      <c r="C13" s="335" t="e">
        <f>#REF!</f>
        <v>#REF!</v>
      </c>
      <c r="D13" s="258"/>
      <c r="E13" s="27" t="s">
        <v>17</v>
      </c>
      <c r="F13" s="336" t="e">
        <f>#REF!</f>
        <v>#REF!</v>
      </c>
      <c r="G13" s="336"/>
      <c r="H13" s="336"/>
      <c r="I13" s="336"/>
      <c r="J13" s="336"/>
      <c r="K13" s="336"/>
      <c r="L13" s="336"/>
      <c r="M13" s="336"/>
      <c r="N13" s="336"/>
      <c r="O13" s="336"/>
      <c r="P13" s="13"/>
      <c r="Q13" s="13"/>
      <c r="R13" s="13"/>
      <c r="S13" s="13"/>
      <c r="T13" s="1"/>
    </row>
    <row r="14" spans="1:20" ht="8.25" customHeight="1">
      <c r="B14" s="22"/>
      <c r="F14" s="49"/>
      <c r="G14" s="49"/>
      <c r="H14" s="49"/>
      <c r="I14" s="49"/>
      <c r="J14" s="49"/>
      <c r="K14" s="49"/>
      <c r="L14" s="49"/>
      <c r="M14" s="49"/>
      <c r="N14" s="49"/>
    </row>
    <row r="15" spans="1:20" ht="31.5" customHeight="1">
      <c r="B15" s="33" t="s">
        <v>20</v>
      </c>
      <c r="C15" s="52" t="e">
        <f>#REF!</f>
        <v>#REF!</v>
      </c>
      <c r="D15" s="350" t="s">
        <v>60</v>
      </c>
      <c r="E15" s="351"/>
      <c r="F15" s="352" t="e">
        <f>#REF!</f>
        <v>#REF!</v>
      </c>
      <c r="G15" s="352"/>
      <c r="H15" s="352"/>
      <c r="I15" s="352"/>
      <c r="J15" s="352"/>
      <c r="K15" s="352"/>
      <c r="L15" s="352"/>
      <c r="M15" s="352"/>
      <c r="N15" s="352"/>
      <c r="O15" s="352"/>
    </row>
    <row r="16" spans="1:20" ht="6.75" customHeight="1">
      <c r="B16" s="23"/>
      <c r="C16" s="10"/>
      <c r="D16" s="24"/>
      <c r="E16" s="24"/>
      <c r="F16" s="10"/>
    </row>
    <row r="17" spans="2:11" ht="16.5" thickBot="1">
      <c r="B17" s="241" t="s">
        <v>18</v>
      </c>
      <c r="C17" s="241"/>
      <c r="D17" s="241"/>
      <c r="E17" s="241"/>
      <c r="F17" s="241"/>
      <c r="G17" s="241"/>
      <c r="H17" s="241"/>
    </row>
    <row r="18" spans="2:11" ht="12.75" customHeight="1">
      <c r="B18" s="242" t="s">
        <v>19</v>
      </c>
      <c r="C18" s="244" t="s">
        <v>39</v>
      </c>
      <c r="D18" s="246" t="s">
        <v>21</v>
      </c>
      <c r="E18" s="247"/>
      <c r="F18" s="247"/>
      <c r="G18" s="248"/>
      <c r="H18" s="249" t="s">
        <v>41</v>
      </c>
      <c r="I18" s="249" t="s">
        <v>42</v>
      </c>
      <c r="J18" s="234" t="s">
        <v>61</v>
      </c>
      <c r="K18" s="234"/>
    </row>
    <row r="19" spans="2:11" ht="41.25" customHeight="1">
      <c r="B19" s="243"/>
      <c r="C19" s="245"/>
      <c r="D19" s="28" t="s">
        <v>22</v>
      </c>
      <c r="E19" s="29" t="s">
        <v>23</v>
      </c>
      <c r="F19" s="29" t="s">
        <v>24</v>
      </c>
      <c r="G19" s="29" t="s">
        <v>40</v>
      </c>
      <c r="H19" s="250"/>
      <c r="I19" s="250"/>
      <c r="J19" s="234"/>
      <c r="K19" s="234"/>
    </row>
    <row r="20" spans="2:11" ht="126.75" customHeight="1">
      <c r="B20" s="55" t="e">
        <f>#REF!</f>
        <v>#REF!</v>
      </c>
      <c r="C20" s="41" t="e">
        <f>#REF!</f>
        <v>#REF!</v>
      </c>
      <c r="D20" s="59" t="e">
        <f>#REF!</f>
        <v>#REF!</v>
      </c>
      <c r="E20" s="57" t="e">
        <f>#REF!</f>
        <v>#REF!</v>
      </c>
      <c r="F20" s="56" t="e">
        <f>#REF!</f>
        <v>#REF!</v>
      </c>
      <c r="G20" s="42" t="e">
        <f>#REF!</f>
        <v>#REF!</v>
      </c>
      <c r="H20" s="54" t="e">
        <f>#REF!</f>
        <v>#REF!</v>
      </c>
      <c r="I20" s="43" t="e">
        <f>#REF!</f>
        <v>#REF!</v>
      </c>
      <c r="J20" s="235" t="e">
        <f>#REF!</f>
        <v>#REF!</v>
      </c>
      <c r="K20" s="235"/>
    </row>
    <row r="22" spans="2:11" ht="15.75">
      <c r="B22" s="236" t="s">
        <v>37</v>
      </c>
      <c r="C22" s="236"/>
      <c r="D22" s="236"/>
      <c r="E22" s="236"/>
      <c r="F22" s="236"/>
      <c r="G22" s="236"/>
      <c r="H22" s="236"/>
      <c r="J22" s="2" t="s">
        <v>62</v>
      </c>
    </row>
    <row r="23" spans="2:11">
      <c r="J23" s="2" t="s">
        <v>63</v>
      </c>
    </row>
    <row r="24" spans="2:11" ht="21" customHeight="1" thickBot="1">
      <c r="B24" s="237" t="s">
        <v>58</v>
      </c>
      <c r="C24" s="237"/>
      <c r="D24" s="237"/>
      <c r="E24" s="237"/>
      <c r="F24" s="237"/>
      <c r="G24" s="237"/>
      <c r="H24" s="237"/>
    </row>
    <row r="25" spans="2:11" ht="13.5" thickBot="1">
      <c r="B25" s="53" t="s">
        <v>59</v>
      </c>
      <c r="C25" s="34" t="s">
        <v>2</v>
      </c>
      <c r="D25" s="35" t="s">
        <v>3</v>
      </c>
      <c r="E25" s="35" t="s">
        <v>4</v>
      </c>
      <c r="F25" s="35" t="s">
        <v>5</v>
      </c>
      <c r="G25" s="35" t="s">
        <v>6</v>
      </c>
      <c r="H25" s="36" t="s">
        <v>7</v>
      </c>
    </row>
    <row r="26" spans="2:11" ht="39.75" customHeight="1" thickBot="1">
      <c r="B26" s="4" t="e">
        <f>#REF!</f>
        <v>#REF!</v>
      </c>
      <c r="C26" s="4" t="e">
        <f>#REF!</f>
        <v>#REF!</v>
      </c>
      <c r="D26" s="4" t="e">
        <f>#REF!</f>
        <v>#REF!</v>
      </c>
      <c r="E26" s="4" t="e">
        <f>#REF!</f>
        <v>#REF!</v>
      </c>
      <c r="F26" s="4" t="e">
        <f>#REF!</f>
        <v>#REF!</v>
      </c>
      <c r="G26" s="4" t="e">
        <f>#REF!</f>
        <v>#REF!</v>
      </c>
      <c r="H26" s="4" t="e">
        <f>#REF!</f>
        <v>#REF!</v>
      </c>
    </row>
    <row r="27" spans="2:11" ht="36.75" customHeight="1" thickBot="1">
      <c r="B27" s="4" t="e">
        <f>#REF!</f>
        <v>#REF!</v>
      </c>
      <c r="C27" s="4" t="e">
        <f>#REF!</f>
        <v>#REF!</v>
      </c>
      <c r="D27" s="4" t="e">
        <f>#REF!</f>
        <v>#REF!</v>
      </c>
      <c r="E27" s="4" t="e">
        <f>#REF!</f>
        <v>#REF!</v>
      </c>
      <c r="F27" s="4" t="e">
        <f>#REF!</f>
        <v>#REF!</v>
      </c>
      <c r="G27" s="4" t="e">
        <f>#REF!</f>
        <v>#REF!</v>
      </c>
      <c r="H27" s="4" t="e">
        <f>#REF!</f>
        <v>#REF!</v>
      </c>
    </row>
    <row r="28" spans="2:11" ht="29.25" customHeight="1" thickBot="1">
      <c r="B28" s="16" t="s">
        <v>38</v>
      </c>
      <c r="C28" s="60" t="e">
        <f>IF($J$20=1,(C26/C27),IF($J$20=2,1-(C26/C27),""))</f>
        <v>#REF!</v>
      </c>
      <c r="D28" s="60" t="e">
        <f>IF($J$20=1,(D26/D27),IF($J$20=2,1-(SUM(C26:D26)/D27),""))</f>
        <v>#REF!</v>
      </c>
      <c r="E28" s="60" t="e">
        <f>IF($J$20=1,(E26/E27),IF($J$20=2,1-(SUM(C26:E26)/E27),""))</f>
        <v>#REF!</v>
      </c>
      <c r="F28" s="60" t="e">
        <f>IF($J$20=1,(F26/F27),IF($J$20=2,1-(SUM(C26:F26)/F27),""))</f>
        <v>#REF!</v>
      </c>
      <c r="G28" s="60" t="e">
        <f>IF($J$20=1,(G26/G27),IF($J$20=2,1-(SUM(C26:G26)/G27),""))</f>
        <v>#REF!</v>
      </c>
      <c r="H28" s="60" t="e">
        <f>IF($J$20=1,(H26/H27),IF($J$20=2,1-(SUM(C26:H26)/H27),""))</f>
        <v>#REF!</v>
      </c>
    </row>
    <row r="29" spans="2:11" ht="24" customHeight="1">
      <c r="B29" s="6"/>
      <c r="C29" s="7" t="e">
        <f>C7=#REF!*1.3</f>
        <v>#REF!</v>
      </c>
      <c r="D29" s="7" t="e">
        <f>#REF!*1.3</f>
        <v>#REF!</v>
      </c>
      <c r="E29" s="7" t="e">
        <f>#REF!*1.3</f>
        <v>#REF!</v>
      </c>
      <c r="F29" s="7" t="e">
        <f>#REF!*1.3</f>
        <v>#REF!</v>
      </c>
      <c r="G29" s="7" t="e">
        <f>#REF!*1.3</f>
        <v>#REF!</v>
      </c>
      <c r="H29" s="7" t="e">
        <f>#REF!*1.3</f>
        <v>#REF!</v>
      </c>
    </row>
    <row r="30" spans="2:11" ht="24.75" customHeight="1" thickBot="1">
      <c r="B30" s="238" t="s">
        <v>57</v>
      </c>
      <c r="C30" s="238"/>
      <c r="D30" s="238"/>
      <c r="E30" s="238"/>
      <c r="F30" s="238"/>
      <c r="G30" s="238"/>
      <c r="H30" s="238"/>
    </row>
    <row r="31" spans="2:11" ht="40.5" customHeight="1" thickBot="1">
      <c r="B31" s="37" t="s">
        <v>44</v>
      </c>
      <c r="C31" s="44" t="e">
        <f>#REF!</f>
        <v>#REF!</v>
      </c>
      <c r="D31" s="44" t="e">
        <f>#REF!</f>
        <v>#REF!</v>
      </c>
      <c r="E31" s="44" t="e">
        <f>#REF!</f>
        <v>#REF!</v>
      </c>
      <c r="F31" s="44" t="e">
        <f>#REF!</f>
        <v>#REF!</v>
      </c>
      <c r="G31" s="44" t="e">
        <f>#REF!</f>
        <v>#REF!</v>
      </c>
      <c r="H31" s="44" t="e">
        <f>#REF!</f>
        <v>#REF!</v>
      </c>
    </row>
    <row r="32" spans="2:11" ht="26.25" thickBot="1">
      <c r="B32" s="37" t="s">
        <v>43</v>
      </c>
      <c r="C32" s="17" t="e">
        <f>#REF!</f>
        <v>#REF!</v>
      </c>
      <c r="D32" s="17" t="e">
        <f>#REF!</f>
        <v>#REF!</v>
      </c>
      <c r="E32" s="17" t="e">
        <f>#REF!</f>
        <v>#REF!</v>
      </c>
      <c r="F32" s="17" t="e">
        <f>#REF!</f>
        <v>#REF!</v>
      </c>
      <c r="G32" s="17" t="e">
        <f>#REF!</f>
        <v>#REF!</v>
      </c>
      <c r="H32" s="17" t="e">
        <f>#REF!</f>
        <v>#REF!</v>
      </c>
    </row>
    <row r="33" spans="1:17">
      <c r="C33" s="7" t="e">
        <f>#REF!*1.1</f>
        <v>#REF!</v>
      </c>
      <c r="D33" s="7" t="e">
        <f>#REF!*1.1</f>
        <v>#REF!</v>
      </c>
      <c r="E33" s="7" t="e">
        <f>#REF!*1.1</f>
        <v>#REF!</v>
      </c>
      <c r="F33" s="7" t="e">
        <f>#REF!*1.1</f>
        <v>#REF!</v>
      </c>
      <c r="G33" s="7" t="e">
        <f>#REF!*1.1</f>
        <v>#REF!</v>
      </c>
      <c r="H33" s="7" t="e">
        <f>#REF!*1.1</f>
        <v>#REF!</v>
      </c>
    </row>
    <row r="34" spans="1:17" ht="15.75">
      <c r="B34" s="239" t="s">
        <v>8</v>
      </c>
      <c r="C34" s="239"/>
      <c r="D34" s="239"/>
      <c r="E34" s="239"/>
      <c r="G34" s="240" t="s">
        <v>52</v>
      </c>
      <c r="H34" s="240"/>
      <c r="I34" s="240"/>
      <c r="J34" s="51"/>
      <c r="K34" s="51"/>
      <c r="L34" s="215" t="s">
        <v>53</v>
      </c>
      <c r="M34" s="215"/>
      <c r="N34" s="215"/>
      <c r="O34" s="215"/>
    </row>
    <row r="35" spans="1:17" ht="12" customHeight="1">
      <c r="A35" s="1"/>
      <c r="B35" s="1"/>
      <c r="C35" s="9"/>
      <c r="D35" s="8"/>
      <c r="E35" s="8"/>
      <c r="F35" s="158" t="s">
        <v>49</v>
      </c>
      <c r="G35" s="353" t="e">
        <f>#REF!</f>
        <v>#REF!</v>
      </c>
      <c r="H35" s="354"/>
      <c r="I35" s="354"/>
      <c r="J35" s="354"/>
      <c r="K35" s="355"/>
      <c r="L35" s="214" t="e">
        <f>#REF!</f>
        <v>#REF!</v>
      </c>
      <c r="M35" s="214"/>
      <c r="N35" s="214"/>
      <c r="O35" s="214"/>
    </row>
    <row r="36" spans="1:17" ht="9" customHeight="1">
      <c r="A36" s="1"/>
      <c r="B36" s="1"/>
      <c r="C36" s="9"/>
      <c r="D36" s="1"/>
      <c r="E36" s="1"/>
      <c r="F36" s="158"/>
      <c r="G36" s="356"/>
      <c r="H36" s="357"/>
      <c r="I36" s="357"/>
      <c r="J36" s="357"/>
      <c r="K36" s="358"/>
      <c r="L36" s="214"/>
      <c r="M36" s="214"/>
      <c r="N36" s="214"/>
      <c r="O36" s="214"/>
      <c r="P36" s="1"/>
      <c r="Q36" s="1"/>
    </row>
    <row r="37" spans="1:17">
      <c r="A37" s="1"/>
      <c r="B37" s="1"/>
      <c r="C37" s="1"/>
      <c r="D37" s="1"/>
      <c r="E37" s="1"/>
      <c r="F37" s="158"/>
      <c r="G37" s="359"/>
      <c r="H37" s="360"/>
      <c r="I37" s="360"/>
      <c r="J37" s="360"/>
      <c r="K37" s="361"/>
      <c r="L37" s="214"/>
      <c r="M37" s="214"/>
      <c r="N37" s="214"/>
      <c r="O37" s="214"/>
      <c r="P37" s="1"/>
      <c r="Q37" s="1"/>
    </row>
    <row r="38" spans="1:17">
      <c r="A38" s="1"/>
      <c r="B38" s="1"/>
      <c r="C38" s="1"/>
      <c r="D38" s="1"/>
      <c r="E38" s="1"/>
      <c r="F38" s="158" t="s">
        <v>54</v>
      </c>
      <c r="G38" s="353" t="e">
        <f>#REF!</f>
        <v>#REF!</v>
      </c>
      <c r="H38" s="354"/>
      <c r="I38" s="354"/>
      <c r="J38" s="354"/>
      <c r="K38" s="355"/>
      <c r="L38" s="214" t="e">
        <f>#REF!</f>
        <v>#REF!</v>
      </c>
      <c r="M38" s="214"/>
      <c r="N38" s="214"/>
      <c r="O38" s="214"/>
      <c r="P38" s="1"/>
      <c r="Q38" s="1"/>
    </row>
    <row r="39" spans="1:17">
      <c r="A39" s="1"/>
      <c r="B39" s="1"/>
      <c r="C39" s="1"/>
      <c r="D39" s="1"/>
      <c r="E39" s="1"/>
      <c r="F39" s="158"/>
      <c r="G39" s="356"/>
      <c r="H39" s="357"/>
      <c r="I39" s="357"/>
      <c r="J39" s="357"/>
      <c r="K39" s="358"/>
      <c r="L39" s="214"/>
      <c r="M39" s="214"/>
      <c r="N39" s="214"/>
      <c r="O39" s="214"/>
      <c r="P39" s="1"/>
      <c r="Q39" s="1"/>
    </row>
    <row r="40" spans="1:17">
      <c r="A40" s="1"/>
      <c r="B40" s="1"/>
      <c r="C40" s="1"/>
      <c r="D40" s="1"/>
      <c r="E40" s="1"/>
      <c r="F40" s="158"/>
      <c r="G40" s="359"/>
      <c r="H40" s="360"/>
      <c r="I40" s="360"/>
      <c r="J40" s="360"/>
      <c r="K40" s="361"/>
      <c r="L40" s="214"/>
      <c r="M40" s="214"/>
      <c r="N40" s="214"/>
      <c r="O40" s="214"/>
      <c r="P40" s="1"/>
      <c r="Q40" s="1"/>
    </row>
    <row r="41" spans="1:17">
      <c r="A41" s="1"/>
      <c r="B41" s="1"/>
      <c r="C41" s="1"/>
      <c r="D41" s="1"/>
      <c r="E41" s="1"/>
      <c r="F41" s="158" t="s">
        <v>55</v>
      </c>
      <c r="G41" s="353" t="e">
        <f>#REF!</f>
        <v>#REF!</v>
      </c>
      <c r="H41" s="354"/>
      <c r="I41" s="354"/>
      <c r="J41" s="354"/>
      <c r="K41" s="355"/>
      <c r="L41" s="214" t="e">
        <f>#REF!</f>
        <v>#REF!</v>
      </c>
      <c r="M41" s="214"/>
      <c r="N41" s="214"/>
      <c r="O41" s="214"/>
      <c r="P41" s="1"/>
      <c r="Q41" s="1"/>
    </row>
    <row r="42" spans="1:17">
      <c r="A42" s="1"/>
      <c r="B42" s="1"/>
      <c r="C42" s="1"/>
      <c r="D42" s="1"/>
      <c r="E42" s="1"/>
      <c r="F42" s="158"/>
      <c r="G42" s="356"/>
      <c r="H42" s="357"/>
      <c r="I42" s="357"/>
      <c r="J42" s="357"/>
      <c r="K42" s="358"/>
      <c r="L42" s="214"/>
      <c r="M42" s="214"/>
      <c r="N42" s="214"/>
      <c r="O42" s="214"/>
      <c r="P42" s="1"/>
      <c r="Q42" s="1"/>
    </row>
    <row r="43" spans="1:17">
      <c r="A43" s="1"/>
      <c r="B43" s="1"/>
      <c r="C43" s="1"/>
      <c r="D43" s="1"/>
      <c r="E43" s="1"/>
      <c r="F43" s="158"/>
      <c r="G43" s="359"/>
      <c r="H43" s="360"/>
      <c r="I43" s="360"/>
      <c r="J43" s="360"/>
      <c r="K43" s="361"/>
      <c r="L43" s="214"/>
      <c r="M43" s="214"/>
      <c r="N43" s="214"/>
      <c r="O43" s="214"/>
      <c r="P43" s="1"/>
      <c r="Q43" s="1"/>
    </row>
    <row r="44" spans="1:17">
      <c r="A44" s="1"/>
      <c r="B44" s="1"/>
      <c r="C44" s="1"/>
      <c r="D44" s="1"/>
      <c r="E44" s="1"/>
      <c r="F44" s="158" t="s">
        <v>50</v>
      </c>
      <c r="G44" s="353" t="e">
        <f>#REF!</f>
        <v>#REF!</v>
      </c>
      <c r="H44" s="354"/>
      <c r="I44" s="354"/>
      <c r="J44" s="354"/>
      <c r="K44" s="355"/>
      <c r="L44" s="214" t="e">
        <f>#REF!</f>
        <v>#REF!</v>
      </c>
      <c r="M44" s="214"/>
      <c r="N44" s="214"/>
      <c r="O44" s="214"/>
      <c r="P44" s="1"/>
      <c r="Q44" s="1"/>
    </row>
    <row r="45" spans="1:17">
      <c r="A45" s="1"/>
      <c r="B45" s="1"/>
      <c r="C45" s="1"/>
      <c r="D45" s="1"/>
      <c r="E45" s="1"/>
      <c r="F45" s="158"/>
      <c r="G45" s="356"/>
      <c r="H45" s="357"/>
      <c r="I45" s="357"/>
      <c r="J45" s="357"/>
      <c r="K45" s="358"/>
      <c r="L45" s="214"/>
      <c r="M45" s="214"/>
      <c r="N45" s="214"/>
      <c r="O45" s="214"/>
      <c r="P45" s="1"/>
      <c r="Q45" s="1"/>
    </row>
    <row r="46" spans="1:17">
      <c r="A46" s="1"/>
      <c r="B46" s="1"/>
      <c r="C46" s="1"/>
      <c r="D46" s="1"/>
      <c r="E46" s="1"/>
      <c r="F46" s="158"/>
      <c r="G46" s="359"/>
      <c r="H46" s="360"/>
      <c r="I46" s="360"/>
      <c r="J46" s="360"/>
      <c r="K46" s="361"/>
      <c r="L46" s="214"/>
      <c r="M46" s="214"/>
      <c r="N46" s="214"/>
      <c r="O46" s="214"/>
      <c r="P46" s="1"/>
      <c r="Q46" s="1"/>
    </row>
    <row r="47" spans="1:17">
      <c r="A47" s="1"/>
      <c r="B47" s="1"/>
      <c r="C47" s="1"/>
      <c r="D47" s="1"/>
      <c r="E47" s="1"/>
      <c r="F47" s="158" t="s">
        <v>56</v>
      </c>
      <c r="G47" s="353" t="e">
        <f>#REF!</f>
        <v>#REF!</v>
      </c>
      <c r="H47" s="354"/>
      <c r="I47" s="354"/>
      <c r="J47" s="354"/>
      <c r="K47" s="355"/>
      <c r="L47" s="214" t="e">
        <f>#REF!</f>
        <v>#REF!</v>
      </c>
      <c r="M47" s="214"/>
      <c r="N47" s="214"/>
      <c r="O47" s="214"/>
      <c r="P47" s="1"/>
      <c r="Q47" s="1"/>
    </row>
    <row r="48" spans="1:17">
      <c r="A48" s="1"/>
      <c r="B48" s="1"/>
      <c r="C48" s="1"/>
      <c r="D48" s="1"/>
      <c r="E48" s="1"/>
      <c r="F48" s="158"/>
      <c r="G48" s="356"/>
      <c r="H48" s="357"/>
      <c r="I48" s="357"/>
      <c r="J48" s="357"/>
      <c r="K48" s="358"/>
      <c r="L48" s="214"/>
      <c r="M48" s="214"/>
      <c r="N48" s="214"/>
      <c r="O48" s="214"/>
      <c r="P48" s="1"/>
      <c r="Q48" s="1"/>
    </row>
    <row r="49" spans="1:18">
      <c r="A49" s="1"/>
      <c r="B49" s="1"/>
      <c r="C49" s="1"/>
      <c r="D49" s="1"/>
      <c r="E49" s="1"/>
      <c r="F49" s="158"/>
      <c r="G49" s="359"/>
      <c r="H49" s="360"/>
      <c r="I49" s="360"/>
      <c r="J49" s="360"/>
      <c r="K49" s="361"/>
      <c r="L49" s="214"/>
      <c r="M49" s="214"/>
      <c r="N49" s="214"/>
      <c r="O49" s="214"/>
      <c r="P49" s="1"/>
      <c r="Q49" s="1"/>
    </row>
    <row r="50" spans="1:18">
      <c r="A50" s="1"/>
      <c r="B50" s="1"/>
      <c r="C50" s="1"/>
      <c r="D50" s="1"/>
      <c r="E50" s="1"/>
      <c r="F50" s="158" t="s">
        <v>51</v>
      </c>
      <c r="G50" s="353" t="e">
        <f>#REF!</f>
        <v>#REF!</v>
      </c>
      <c r="H50" s="354"/>
      <c r="I50" s="354"/>
      <c r="J50" s="354"/>
      <c r="K50" s="355"/>
      <c r="L50" s="214" t="e">
        <f>#REF!</f>
        <v>#REF!</v>
      </c>
      <c r="M50" s="214"/>
      <c r="N50" s="214"/>
      <c r="O50" s="214"/>
      <c r="P50" s="1"/>
      <c r="Q50" s="1"/>
    </row>
    <row r="51" spans="1:18">
      <c r="A51" s="1"/>
      <c r="B51" s="1"/>
      <c r="C51" s="1"/>
      <c r="D51" s="1"/>
      <c r="E51" s="1"/>
      <c r="F51" s="158"/>
      <c r="G51" s="356"/>
      <c r="H51" s="357"/>
      <c r="I51" s="357"/>
      <c r="J51" s="357"/>
      <c r="K51" s="358"/>
      <c r="L51" s="214"/>
      <c r="M51" s="214"/>
      <c r="N51" s="214"/>
      <c r="O51" s="214"/>
      <c r="P51" s="1"/>
      <c r="Q51" s="1"/>
    </row>
    <row r="52" spans="1:18">
      <c r="A52" s="1"/>
      <c r="B52" s="1"/>
      <c r="C52" s="1"/>
      <c r="D52" s="1"/>
      <c r="E52" s="1"/>
      <c r="F52" s="158"/>
      <c r="G52" s="359"/>
      <c r="H52" s="360"/>
      <c r="I52" s="360"/>
      <c r="J52" s="360"/>
      <c r="K52" s="361"/>
      <c r="L52" s="214"/>
      <c r="M52" s="214"/>
      <c r="N52" s="214"/>
      <c r="O52" s="214"/>
      <c r="P52" s="1"/>
      <c r="Q52" s="1"/>
    </row>
    <row r="53" spans="1:18">
      <c r="A53" s="1"/>
      <c r="B53" s="1"/>
      <c r="C53" s="1"/>
      <c r="D53" s="1"/>
      <c r="E53" s="1"/>
      <c r="F53" s="1"/>
      <c r="G53" s="1"/>
      <c r="H53" s="1"/>
      <c r="I53" s="1"/>
      <c r="J53" s="1"/>
      <c r="K53" s="1"/>
      <c r="L53" s="1"/>
      <c r="M53" s="1"/>
      <c r="N53" s="1"/>
      <c r="O53" s="1"/>
      <c r="P53" s="1"/>
      <c r="Q53" s="1"/>
    </row>
    <row r="54" spans="1:18">
      <c r="B54" s="1"/>
      <c r="C54" s="1"/>
      <c r="D54" s="1"/>
      <c r="E54" s="1"/>
      <c r="F54" s="1"/>
      <c r="G54" s="1"/>
      <c r="H54" s="1"/>
      <c r="I54" s="1"/>
      <c r="J54" s="1"/>
      <c r="K54" s="1"/>
      <c r="L54" s="1"/>
      <c r="M54" s="1"/>
      <c r="N54" s="1"/>
      <c r="O54" s="1"/>
      <c r="P54" s="1"/>
      <c r="Q54" s="1"/>
    </row>
    <row r="55" spans="1:18" ht="25.5" customHeight="1">
      <c r="B55" s="151" t="s">
        <v>25</v>
      </c>
      <c r="C55" s="153" t="s">
        <v>26</v>
      </c>
      <c r="D55" s="154"/>
      <c r="E55" s="154"/>
      <c r="F55" s="154"/>
      <c r="G55" s="154"/>
      <c r="H55" s="154"/>
      <c r="I55" s="154"/>
      <c r="J55" s="154"/>
      <c r="K55" s="154"/>
      <c r="L55" s="154"/>
      <c r="M55" s="154"/>
      <c r="N55" s="155"/>
      <c r="O55" s="156" t="s">
        <v>27</v>
      </c>
      <c r="P55" s="1"/>
      <c r="Q55" s="1"/>
    </row>
    <row r="56" spans="1:18">
      <c r="B56" s="152"/>
      <c r="C56" s="38" t="s">
        <v>28</v>
      </c>
      <c r="D56" s="38" t="s">
        <v>29</v>
      </c>
      <c r="E56" s="38" t="s">
        <v>30</v>
      </c>
      <c r="F56" s="39" t="s">
        <v>31</v>
      </c>
      <c r="G56" s="39" t="s">
        <v>30</v>
      </c>
      <c r="H56" s="40" t="s">
        <v>32</v>
      </c>
      <c r="I56" s="40" t="s">
        <v>32</v>
      </c>
      <c r="J56" s="40" t="s">
        <v>31</v>
      </c>
      <c r="K56" s="40" t="s">
        <v>33</v>
      </c>
      <c r="L56" s="39" t="s">
        <v>34</v>
      </c>
      <c r="M56" s="39" t="s">
        <v>35</v>
      </c>
      <c r="N56" s="39" t="s">
        <v>36</v>
      </c>
      <c r="O56" s="157"/>
      <c r="P56" s="1"/>
      <c r="Q56" s="1"/>
    </row>
    <row r="57" spans="1:18" s="46" customFormat="1">
      <c r="B57" s="58" t="e">
        <f>#REF!</f>
        <v>#REF!</v>
      </c>
      <c r="C57" s="58" t="e">
        <f>#REF!</f>
        <v>#REF!</v>
      </c>
      <c r="D57" s="58" t="e">
        <f>#REF!</f>
        <v>#REF!</v>
      </c>
      <c r="E57" s="58" t="e">
        <f>#REF!</f>
        <v>#REF!</v>
      </c>
      <c r="F57" s="58" t="e">
        <f>#REF!</f>
        <v>#REF!</v>
      </c>
      <c r="G57" s="58" t="e">
        <f>#REF!</f>
        <v>#REF!</v>
      </c>
      <c r="H57" s="58" t="e">
        <f>#REF!</f>
        <v>#REF!</v>
      </c>
      <c r="I57" s="58" t="e">
        <f>#REF!</f>
        <v>#REF!</v>
      </c>
      <c r="J57" s="58" t="e">
        <f>#REF!</f>
        <v>#REF!</v>
      </c>
      <c r="K57" s="58" t="e">
        <f>#REF!</f>
        <v>#REF!</v>
      </c>
      <c r="L57" s="58" t="e">
        <f>#REF!</f>
        <v>#REF!</v>
      </c>
      <c r="M57" s="58" t="e">
        <f>#REF!</f>
        <v>#REF!</v>
      </c>
      <c r="N57" s="58" t="e">
        <f>#REF!</f>
        <v>#REF!</v>
      </c>
      <c r="O57" s="58" t="e">
        <f>#REF!</f>
        <v>#REF!</v>
      </c>
      <c r="P57" s="47"/>
      <c r="Q57" s="47"/>
    </row>
    <row r="58" spans="1:18" s="46" customFormat="1">
      <c r="B58" s="58" t="e">
        <f>#REF!</f>
        <v>#REF!</v>
      </c>
      <c r="C58" s="58" t="e">
        <f>#REF!</f>
        <v>#REF!</v>
      </c>
      <c r="D58" s="58" t="e">
        <f>#REF!</f>
        <v>#REF!</v>
      </c>
      <c r="E58" s="58" t="e">
        <f>#REF!</f>
        <v>#REF!</v>
      </c>
      <c r="F58" s="58" t="e">
        <f>#REF!</f>
        <v>#REF!</v>
      </c>
      <c r="G58" s="58" t="e">
        <f>#REF!</f>
        <v>#REF!</v>
      </c>
      <c r="H58" s="58" t="e">
        <f>#REF!</f>
        <v>#REF!</v>
      </c>
      <c r="I58" s="58" t="e">
        <f>#REF!</f>
        <v>#REF!</v>
      </c>
      <c r="J58" s="58" t="e">
        <f>#REF!</f>
        <v>#REF!</v>
      </c>
      <c r="K58" s="58" t="e">
        <f>#REF!</f>
        <v>#REF!</v>
      </c>
      <c r="L58" s="58" t="e">
        <f>#REF!</f>
        <v>#REF!</v>
      </c>
      <c r="M58" s="58" t="e">
        <f>#REF!</f>
        <v>#REF!</v>
      </c>
      <c r="N58" s="58" t="e">
        <f>#REF!</f>
        <v>#REF!</v>
      </c>
      <c r="O58" s="58" t="e">
        <f>#REF!</f>
        <v>#REF!</v>
      </c>
      <c r="P58" s="47"/>
      <c r="Q58" s="47"/>
    </row>
    <row r="59" spans="1:18" s="46" customFormat="1">
      <c r="B59" s="58" t="e">
        <f>#REF!</f>
        <v>#REF!</v>
      </c>
      <c r="C59" s="58" t="e">
        <f>#REF!</f>
        <v>#REF!</v>
      </c>
      <c r="D59" s="58" t="e">
        <f>#REF!</f>
        <v>#REF!</v>
      </c>
      <c r="E59" s="58" t="e">
        <f>#REF!</f>
        <v>#REF!</v>
      </c>
      <c r="F59" s="58" t="e">
        <f>#REF!</f>
        <v>#REF!</v>
      </c>
      <c r="G59" s="58" t="e">
        <f>#REF!</f>
        <v>#REF!</v>
      </c>
      <c r="H59" s="58" t="e">
        <f>#REF!</f>
        <v>#REF!</v>
      </c>
      <c r="I59" s="58" t="e">
        <f>#REF!</f>
        <v>#REF!</v>
      </c>
      <c r="J59" s="58" t="e">
        <f>#REF!</f>
        <v>#REF!</v>
      </c>
      <c r="K59" s="58" t="e">
        <f>#REF!</f>
        <v>#REF!</v>
      </c>
      <c r="L59" s="58" t="e">
        <f>#REF!</f>
        <v>#REF!</v>
      </c>
      <c r="M59" s="58" t="e">
        <f>#REF!</f>
        <v>#REF!</v>
      </c>
      <c r="N59" s="58" t="e">
        <f>#REF!</f>
        <v>#REF!</v>
      </c>
      <c r="O59" s="58" t="e">
        <f>#REF!</f>
        <v>#REF!</v>
      </c>
      <c r="P59" s="47"/>
      <c r="Q59" s="47"/>
      <c r="R59" s="47"/>
    </row>
    <row r="60" spans="1:18" s="46" customFormat="1">
      <c r="B60" s="58" t="e">
        <f>#REF!</f>
        <v>#REF!</v>
      </c>
      <c r="C60" s="58" t="e">
        <f>#REF!</f>
        <v>#REF!</v>
      </c>
      <c r="D60" s="58" t="e">
        <f>#REF!</f>
        <v>#REF!</v>
      </c>
      <c r="E60" s="58" t="e">
        <f>#REF!</f>
        <v>#REF!</v>
      </c>
      <c r="F60" s="58" t="e">
        <f>#REF!</f>
        <v>#REF!</v>
      </c>
      <c r="G60" s="58" t="e">
        <f>#REF!</f>
        <v>#REF!</v>
      </c>
      <c r="H60" s="58" t="e">
        <f>#REF!</f>
        <v>#REF!</v>
      </c>
      <c r="I60" s="58" t="e">
        <f>#REF!</f>
        <v>#REF!</v>
      </c>
      <c r="J60" s="58" t="e">
        <f>#REF!</f>
        <v>#REF!</v>
      </c>
      <c r="K60" s="58" t="e">
        <f>#REF!</f>
        <v>#REF!</v>
      </c>
      <c r="L60" s="58" t="e">
        <f>#REF!</f>
        <v>#REF!</v>
      </c>
      <c r="M60" s="58" t="e">
        <f>#REF!</f>
        <v>#REF!</v>
      </c>
      <c r="N60" s="58" t="e">
        <f>#REF!</f>
        <v>#REF!</v>
      </c>
      <c r="O60" s="58" t="e">
        <f>#REF!</f>
        <v>#REF!</v>
      </c>
      <c r="P60" s="47"/>
      <c r="Q60" s="47"/>
      <c r="R60" s="47"/>
    </row>
    <row r="61" spans="1:18" s="46" customFormat="1">
      <c r="B61" s="58" t="e">
        <f>#REF!</f>
        <v>#REF!</v>
      </c>
      <c r="C61" s="58" t="e">
        <f>#REF!</f>
        <v>#REF!</v>
      </c>
      <c r="D61" s="58" t="e">
        <f>#REF!</f>
        <v>#REF!</v>
      </c>
      <c r="E61" s="58" t="e">
        <f>#REF!</f>
        <v>#REF!</v>
      </c>
      <c r="F61" s="58" t="e">
        <f>#REF!</f>
        <v>#REF!</v>
      </c>
      <c r="G61" s="58" t="e">
        <f>#REF!</f>
        <v>#REF!</v>
      </c>
      <c r="H61" s="58" t="e">
        <f>#REF!</f>
        <v>#REF!</v>
      </c>
      <c r="I61" s="58" t="e">
        <f>#REF!</f>
        <v>#REF!</v>
      </c>
      <c r="J61" s="58" t="e">
        <f>#REF!</f>
        <v>#REF!</v>
      </c>
      <c r="K61" s="58" t="e">
        <f>#REF!</f>
        <v>#REF!</v>
      </c>
      <c r="L61" s="58" t="e">
        <f>#REF!</f>
        <v>#REF!</v>
      </c>
      <c r="M61" s="58" t="e">
        <f>#REF!</f>
        <v>#REF!</v>
      </c>
      <c r="N61" s="58" t="e">
        <f>#REF!</f>
        <v>#REF!</v>
      </c>
      <c r="O61" s="58" t="e">
        <f>#REF!</f>
        <v>#REF!</v>
      </c>
      <c r="P61" s="47"/>
      <c r="Q61" s="47"/>
      <c r="R61" s="47"/>
    </row>
    <row r="62" spans="1:18" s="46" customFormat="1">
      <c r="B62" s="58" t="e">
        <f>#REF!</f>
        <v>#REF!</v>
      </c>
      <c r="C62" s="58" t="e">
        <f>#REF!</f>
        <v>#REF!</v>
      </c>
      <c r="D62" s="58" t="e">
        <f>#REF!</f>
        <v>#REF!</v>
      </c>
      <c r="E62" s="58" t="e">
        <f>#REF!</f>
        <v>#REF!</v>
      </c>
      <c r="F62" s="58" t="e">
        <f>#REF!</f>
        <v>#REF!</v>
      </c>
      <c r="G62" s="58" t="e">
        <f>#REF!</f>
        <v>#REF!</v>
      </c>
      <c r="H62" s="58" t="e">
        <f>#REF!</f>
        <v>#REF!</v>
      </c>
      <c r="I62" s="58" t="e">
        <f>#REF!</f>
        <v>#REF!</v>
      </c>
      <c r="J62" s="58" t="e">
        <f>#REF!</f>
        <v>#REF!</v>
      </c>
      <c r="K62" s="58" t="e">
        <f>#REF!</f>
        <v>#REF!</v>
      </c>
      <c r="L62" s="58" t="e">
        <f>#REF!</f>
        <v>#REF!</v>
      </c>
      <c r="M62" s="58" t="e">
        <f>#REF!</f>
        <v>#REF!</v>
      </c>
      <c r="N62" s="58" t="e">
        <f>#REF!</f>
        <v>#REF!</v>
      </c>
      <c r="O62" s="58" t="e">
        <f>#REF!</f>
        <v>#REF!</v>
      </c>
      <c r="P62" s="47"/>
      <c r="Q62" s="47"/>
      <c r="R62" s="47"/>
    </row>
    <row r="63" spans="1:18" s="46" customFormat="1">
      <c r="B63" s="58" t="e">
        <f>#REF!</f>
        <v>#REF!</v>
      </c>
      <c r="C63" s="58" t="e">
        <f>#REF!</f>
        <v>#REF!</v>
      </c>
      <c r="D63" s="58" t="e">
        <f>#REF!</f>
        <v>#REF!</v>
      </c>
      <c r="E63" s="58" t="e">
        <f>#REF!</f>
        <v>#REF!</v>
      </c>
      <c r="F63" s="58" t="e">
        <f>#REF!</f>
        <v>#REF!</v>
      </c>
      <c r="G63" s="58" t="e">
        <f>#REF!</f>
        <v>#REF!</v>
      </c>
      <c r="H63" s="58" t="e">
        <f>#REF!</f>
        <v>#REF!</v>
      </c>
      <c r="I63" s="58" t="e">
        <f>#REF!</f>
        <v>#REF!</v>
      </c>
      <c r="J63" s="58" t="e">
        <f>#REF!</f>
        <v>#REF!</v>
      </c>
      <c r="K63" s="58" t="e">
        <f>#REF!</f>
        <v>#REF!</v>
      </c>
      <c r="L63" s="58" t="e">
        <f>#REF!</f>
        <v>#REF!</v>
      </c>
      <c r="M63" s="58" t="e">
        <f>#REF!</f>
        <v>#REF!</v>
      </c>
      <c r="N63" s="58" t="e">
        <f>#REF!</f>
        <v>#REF!</v>
      </c>
      <c r="O63" s="58" t="e">
        <f>#REF!</f>
        <v>#REF!</v>
      </c>
      <c r="P63" s="47"/>
      <c r="Q63" s="47"/>
    </row>
    <row r="64" spans="1:18" s="46" customFormat="1">
      <c r="B64" s="58" t="e">
        <f>#REF!</f>
        <v>#REF!</v>
      </c>
      <c r="C64" s="58" t="e">
        <f>#REF!</f>
        <v>#REF!</v>
      </c>
      <c r="D64" s="58" t="e">
        <f>#REF!</f>
        <v>#REF!</v>
      </c>
      <c r="E64" s="58" t="e">
        <f>#REF!</f>
        <v>#REF!</v>
      </c>
      <c r="F64" s="58" t="e">
        <f>#REF!</f>
        <v>#REF!</v>
      </c>
      <c r="G64" s="58" t="e">
        <f>#REF!</f>
        <v>#REF!</v>
      </c>
      <c r="H64" s="58" t="e">
        <f>#REF!</f>
        <v>#REF!</v>
      </c>
      <c r="I64" s="58" t="e">
        <f>#REF!</f>
        <v>#REF!</v>
      </c>
      <c r="J64" s="58" t="e">
        <f>#REF!</f>
        <v>#REF!</v>
      </c>
      <c r="K64" s="58" t="e">
        <f>#REF!</f>
        <v>#REF!</v>
      </c>
      <c r="L64" s="58" t="e">
        <f>#REF!</f>
        <v>#REF!</v>
      </c>
      <c r="M64" s="58" t="e">
        <f>#REF!</f>
        <v>#REF!</v>
      </c>
      <c r="N64" s="58" t="e">
        <f>#REF!</f>
        <v>#REF!</v>
      </c>
      <c r="O64" s="58" t="e">
        <f>#REF!</f>
        <v>#REF!</v>
      </c>
      <c r="P64" s="47"/>
      <c r="Q64" s="47"/>
    </row>
    <row r="65" spans="2:18" s="46" customFormat="1">
      <c r="B65" s="58" t="e">
        <f>#REF!</f>
        <v>#REF!</v>
      </c>
      <c r="C65" s="58" t="e">
        <f>#REF!</f>
        <v>#REF!</v>
      </c>
      <c r="D65" s="58" t="e">
        <f>#REF!</f>
        <v>#REF!</v>
      </c>
      <c r="E65" s="58" t="e">
        <f>#REF!</f>
        <v>#REF!</v>
      </c>
      <c r="F65" s="58" t="e">
        <f>#REF!</f>
        <v>#REF!</v>
      </c>
      <c r="G65" s="58" t="e">
        <f>#REF!</f>
        <v>#REF!</v>
      </c>
      <c r="H65" s="58" t="e">
        <f>#REF!</f>
        <v>#REF!</v>
      </c>
      <c r="I65" s="58" t="e">
        <f>#REF!</f>
        <v>#REF!</v>
      </c>
      <c r="J65" s="58" t="e">
        <f>#REF!</f>
        <v>#REF!</v>
      </c>
      <c r="K65" s="58" t="e">
        <f>#REF!</f>
        <v>#REF!</v>
      </c>
      <c r="L65" s="58" t="e">
        <f>#REF!</f>
        <v>#REF!</v>
      </c>
      <c r="M65" s="58" t="e">
        <f>#REF!</f>
        <v>#REF!</v>
      </c>
      <c r="N65" s="58" t="e">
        <f>#REF!</f>
        <v>#REF!</v>
      </c>
      <c r="O65" s="58" t="e">
        <f>#REF!</f>
        <v>#REF!</v>
      </c>
      <c r="P65" s="47"/>
      <c r="Q65" s="47"/>
    </row>
    <row r="66" spans="2:18" s="46" customFormat="1">
      <c r="B66" s="58" t="e">
        <f>#REF!</f>
        <v>#REF!</v>
      </c>
      <c r="C66" s="58" t="e">
        <f>#REF!</f>
        <v>#REF!</v>
      </c>
      <c r="D66" s="58" t="e">
        <f>#REF!</f>
        <v>#REF!</v>
      </c>
      <c r="E66" s="58" t="e">
        <f>#REF!</f>
        <v>#REF!</v>
      </c>
      <c r="F66" s="58" t="e">
        <f>#REF!</f>
        <v>#REF!</v>
      </c>
      <c r="G66" s="58" t="e">
        <f>#REF!</f>
        <v>#REF!</v>
      </c>
      <c r="H66" s="58" t="e">
        <f>#REF!</f>
        <v>#REF!</v>
      </c>
      <c r="I66" s="58" t="e">
        <f>#REF!</f>
        <v>#REF!</v>
      </c>
      <c r="J66" s="58" t="e">
        <f>#REF!</f>
        <v>#REF!</v>
      </c>
      <c r="K66" s="58" t="e">
        <f>#REF!</f>
        <v>#REF!</v>
      </c>
      <c r="L66" s="58" t="e">
        <f>#REF!</f>
        <v>#REF!</v>
      </c>
      <c r="M66" s="58" t="e">
        <f>#REF!</f>
        <v>#REF!</v>
      </c>
      <c r="N66" s="58" t="e">
        <f>#REF!</f>
        <v>#REF!</v>
      </c>
      <c r="O66" s="58" t="e">
        <f>#REF!</f>
        <v>#REF!</v>
      </c>
      <c r="P66" s="47"/>
      <c r="Q66" s="47"/>
    </row>
    <row r="67" spans="2:18" s="46" customFormat="1">
      <c r="B67" s="58" t="e">
        <f>#REF!</f>
        <v>#REF!</v>
      </c>
      <c r="C67" s="58" t="e">
        <f>#REF!</f>
        <v>#REF!</v>
      </c>
      <c r="D67" s="58" t="e">
        <f>#REF!</f>
        <v>#REF!</v>
      </c>
      <c r="E67" s="58" t="e">
        <f>#REF!</f>
        <v>#REF!</v>
      </c>
      <c r="F67" s="58" t="e">
        <f>#REF!</f>
        <v>#REF!</v>
      </c>
      <c r="G67" s="58" t="e">
        <f>#REF!</f>
        <v>#REF!</v>
      </c>
      <c r="H67" s="58" t="e">
        <f>#REF!</f>
        <v>#REF!</v>
      </c>
      <c r="I67" s="58" t="e">
        <f>#REF!</f>
        <v>#REF!</v>
      </c>
      <c r="J67" s="58" t="e">
        <f>#REF!</f>
        <v>#REF!</v>
      </c>
      <c r="K67" s="58" t="e">
        <f>#REF!</f>
        <v>#REF!</v>
      </c>
      <c r="L67" s="58" t="e">
        <f>#REF!</f>
        <v>#REF!</v>
      </c>
      <c r="M67" s="58" t="e">
        <f>#REF!</f>
        <v>#REF!</v>
      </c>
      <c r="N67" s="58" t="e">
        <f>#REF!</f>
        <v>#REF!</v>
      </c>
      <c r="O67" s="58" t="e">
        <f>#REF!</f>
        <v>#REF!</v>
      </c>
      <c r="P67" s="47"/>
      <c r="Q67" s="47"/>
      <c r="R67" s="47"/>
    </row>
    <row r="68" spans="2:18" s="46" customFormat="1">
      <c r="B68" s="58" t="e">
        <f>#REF!</f>
        <v>#REF!</v>
      </c>
      <c r="C68" s="58" t="e">
        <f>#REF!</f>
        <v>#REF!</v>
      </c>
      <c r="D68" s="58" t="e">
        <f>#REF!</f>
        <v>#REF!</v>
      </c>
      <c r="E68" s="58" t="e">
        <f>#REF!</f>
        <v>#REF!</v>
      </c>
      <c r="F68" s="58" t="e">
        <f>#REF!</f>
        <v>#REF!</v>
      </c>
      <c r="G68" s="58" t="e">
        <f>#REF!</f>
        <v>#REF!</v>
      </c>
      <c r="H68" s="58" t="e">
        <f>#REF!</f>
        <v>#REF!</v>
      </c>
      <c r="I68" s="58" t="e">
        <f>#REF!</f>
        <v>#REF!</v>
      </c>
      <c r="J68" s="58" t="e">
        <f>#REF!</f>
        <v>#REF!</v>
      </c>
      <c r="K68" s="58" t="e">
        <f>#REF!</f>
        <v>#REF!</v>
      </c>
      <c r="L68" s="58" t="e">
        <f>#REF!</f>
        <v>#REF!</v>
      </c>
      <c r="M68" s="58" t="e">
        <f>#REF!</f>
        <v>#REF!</v>
      </c>
      <c r="N68" s="58" t="e">
        <f>#REF!</f>
        <v>#REF!</v>
      </c>
      <c r="O68" s="58" t="e">
        <f>#REF!</f>
        <v>#REF!</v>
      </c>
      <c r="P68" s="47"/>
      <c r="Q68" s="47"/>
      <c r="R68" s="47"/>
    </row>
    <row r="69" spans="2:18" s="46" customFormat="1">
      <c r="B69" s="58" t="e">
        <f>#REF!</f>
        <v>#REF!</v>
      </c>
      <c r="C69" s="58" t="e">
        <f>#REF!</f>
        <v>#REF!</v>
      </c>
      <c r="D69" s="58" t="e">
        <f>#REF!</f>
        <v>#REF!</v>
      </c>
      <c r="E69" s="58" t="e">
        <f>#REF!</f>
        <v>#REF!</v>
      </c>
      <c r="F69" s="58" t="e">
        <f>#REF!</f>
        <v>#REF!</v>
      </c>
      <c r="G69" s="58" t="e">
        <f>#REF!</f>
        <v>#REF!</v>
      </c>
      <c r="H69" s="58" t="e">
        <f>#REF!</f>
        <v>#REF!</v>
      </c>
      <c r="I69" s="58" t="e">
        <f>#REF!</f>
        <v>#REF!</v>
      </c>
      <c r="J69" s="58" t="e">
        <f>#REF!</f>
        <v>#REF!</v>
      </c>
      <c r="K69" s="58" t="e">
        <f>#REF!</f>
        <v>#REF!</v>
      </c>
      <c r="L69" s="58" t="e">
        <f>#REF!</f>
        <v>#REF!</v>
      </c>
      <c r="M69" s="58" t="e">
        <f>#REF!</f>
        <v>#REF!</v>
      </c>
      <c r="N69" s="58" t="e">
        <f>#REF!</f>
        <v>#REF!</v>
      </c>
      <c r="O69" s="58" t="e">
        <f>#REF!</f>
        <v>#REF!</v>
      </c>
    </row>
    <row r="70" spans="2:18" s="46" customFormat="1">
      <c r="B70" s="58" t="e">
        <f>#REF!</f>
        <v>#REF!</v>
      </c>
      <c r="C70" s="58" t="e">
        <f>#REF!</f>
        <v>#REF!</v>
      </c>
      <c r="D70" s="58" t="e">
        <f>#REF!</f>
        <v>#REF!</v>
      </c>
      <c r="E70" s="58" t="e">
        <f>#REF!</f>
        <v>#REF!</v>
      </c>
      <c r="F70" s="58" t="e">
        <f>#REF!</f>
        <v>#REF!</v>
      </c>
      <c r="G70" s="58" t="e">
        <f>#REF!</f>
        <v>#REF!</v>
      </c>
      <c r="H70" s="58" t="e">
        <f>#REF!</f>
        <v>#REF!</v>
      </c>
      <c r="I70" s="58" t="e">
        <f>#REF!</f>
        <v>#REF!</v>
      </c>
      <c r="J70" s="58" t="e">
        <f>#REF!</f>
        <v>#REF!</v>
      </c>
      <c r="K70" s="58" t="e">
        <f>#REF!</f>
        <v>#REF!</v>
      </c>
      <c r="L70" s="58" t="e">
        <f>#REF!</f>
        <v>#REF!</v>
      </c>
      <c r="M70" s="58" t="e">
        <f>#REF!</f>
        <v>#REF!</v>
      </c>
      <c r="N70" s="58" t="e">
        <f>#REF!</f>
        <v>#REF!</v>
      </c>
      <c r="O70" s="58" t="e">
        <f>#REF!</f>
        <v>#REF!</v>
      </c>
    </row>
    <row r="71" spans="2:18" s="46" customFormat="1">
      <c r="B71" s="58" t="e">
        <f>#REF!</f>
        <v>#REF!</v>
      </c>
      <c r="C71" s="58" t="e">
        <f>#REF!</f>
        <v>#REF!</v>
      </c>
      <c r="D71" s="58" t="e">
        <f>#REF!</f>
        <v>#REF!</v>
      </c>
      <c r="E71" s="58" t="e">
        <f>#REF!</f>
        <v>#REF!</v>
      </c>
      <c r="F71" s="58" t="e">
        <f>#REF!</f>
        <v>#REF!</v>
      </c>
      <c r="G71" s="58" t="e">
        <f>#REF!</f>
        <v>#REF!</v>
      </c>
      <c r="H71" s="58" t="e">
        <f>#REF!</f>
        <v>#REF!</v>
      </c>
      <c r="I71" s="58" t="e">
        <f>#REF!</f>
        <v>#REF!</v>
      </c>
      <c r="J71" s="58" t="e">
        <f>#REF!</f>
        <v>#REF!</v>
      </c>
      <c r="K71" s="58" t="e">
        <f>#REF!</f>
        <v>#REF!</v>
      </c>
      <c r="L71" s="58" t="e">
        <f>#REF!</f>
        <v>#REF!</v>
      </c>
      <c r="M71" s="58" t="e">
        <f>#REF!</f>
        <v>#REF!</v>
      </c>
      <c r="N71" s="58" t="e">
        <f>#REF!</f>
        <v>#REF!</v>
      </c>
      <c r="O71" s="58" t="e">
        <f>#REF!</f>
        <v>#REF!</v>
      </c>
    </row>
    <row r="72" spans="2:18" s="46" customFormat="1">
      <c r="B72" s="58" t="e">
        <f>#REF!</f>
        <v>#REF!</v>
      </c>
      <c r="C72" s="58" t="e">
        <f>#REF!</f>
        <v>#REF!</v>
      </c>
      <c r="D72" s="58" t="e">
        <f>#REF!</f>
        <v>#REF!</v>
      </c>
      <c r="E72" s="58" t="e">
        <f>#REF!</f>
        <v>#REF!</v>
      </c>
      <c r="F72" s="58" t="e">
        <f>#REF!</f>
        <v>#REF!</v>
      </c>
      <c r="G72" s="58" t="e">
        <f>#REF!</f>
        <v>#REF!</v>
      </c>
      <c r="H72" s="58" t="e">
        <f>#REF!</f>
        <v>#REF!</v>
      </c>
      <c r="I72" s="58" t="e">
        <f>#REF!</f>
        <v>#REF!</v>
      </c>
      <c r="J72" s="58" t="e">
        <f>#REF!</f>
        <v>#REF!</v>
      </c>
      <c r="K72" s="58" t="e">
        <f>#REF!</f>
        <v>#REF!</v>
      </c>
      <c r="L72" s="58" t="e">
        <f>#REF!</f>
        <v>#REF!</v>
      </c>
      <c r="M72" s="58" t="e">
        <f>#REF!</f>
        <v>#REF!</v>
      </c>
      <c r="N72" s="58" t="e">
        <f>#REF!</f>
        <v>#REF!</v>
      </c>
      <c r="O72" s="58" t="e">
        <f>#REF!</f>
        <v>#REF!</v>
      </c>
    </row>
    <row r="73" spans="2:18" s="46" customFormat="1">
      <c r="B73" s="58" t="e">
        <f>#REF!</f>
        <v>#REF!</v>
      </c>
      <c r="C73" s="58" t="e">
        <f>#REF!</f>
        <v>#REF!</v>
      </c>
      <c r="D73" s="58" t="e">
        <f>#REF!</f>
        <v>#REF!</v>
      </c>
      <c r="E73" s="58" t="e">
        <f>#REF!</f>
        <v>#REF!</v>
      </c>
      <c r="F73" s="58" t="e">
        <f>#REF!</f>
        <v>#REF!</v>
      </c>
      <c r="G73" s="58" t="e">
        <f>#REF!</f>
        <v>#REF!</v>
      </c>
      <c r="H73" s="58" t="e">
        <f>#REF!</f>
        <v>#REF!</v>
      </c>
      <c r="I73" s="58" t="e">
        <f>#REF!</f>
        <v>#REF!</v>
      </c>
      <c r="J73" s="58" t="e">
        <f>#REF!</f>
        <v>#REF!</v>
      </c>
      <c r="K73" s="58" t="e">
        <f>#REF!</f>
        <v>#REF!</v>
      </c>
      <c r="L73" s="58" t="e">
        <f>#REF!</f>
        <v>#REF!</v>
      </c>
      <c r="M73" s="58" t="e">
        <f>#REF!</f>
        <v>#REF!</v>
      </c>
      <c r="N73" s="58" t="e">
        <f>#REF!</f>
        <v>#REF!</v>
      </c>
      <c r="O73" s="58" t="e">
        <f>#REF!</f>
        <v>#REF!</v>
      </c>
    </row>
    <row r="74" spans="2:18" s="46" customFormat="1">
      <c r="B74" s="58" t="e">
        <f>#REF!</f>
        <v>#REF!</v>
      </c>
      <c r="C74" s="58" t="e">
        <f>#REF!</f>
        <v>#REF!</v>
      </c>
      <c r="D74" s="58" t="e">
        <f>#REF!</f>
        <v>#REF!</v>
      </c>
      <c r="E74" s="58" t="e">
        <f>#REF!</f>
        <v>#REF!</v>
      </c>
      <c r="F74" s="58" t="e">
        <f>#REF!</f>
        <v>#REF!</v>
      </c>
      <c r="G74" s="58" t="e">
        <f>#REF!</f>
        <v>#REF!</v>
      </c>
      <c r="H74" s="58" t="e">
        <f>#REF!</f>
        <v>#REF!</v>
      </c>
      <c r="I74" s="58" t="e">
        <f>#REF!</f>
        <v>#REF!</v>
      </c>
      <c r="J74" s="58" t="e">
        <f>#REF!</f>
        <v>#REF!</v>
      </c>
      <c r="K74" s="58" t="e">
        <f>#REF!</f>
        <v>#REF!</v>
      </c>
      <c r="L74" s="58" t="e">
        <f>#REF!</f>
        <v>#REF!</v>
      </c>
      <c r="M74" s="58" t="e">
        <f>#REF!</f>
        <v>#REF!</v>
      </c>
      <c r="N74" s="58" t="e">
        <f>#REF!</f>
        <v>#REF!</v>
      </c>
      <c r="O74" s="58" t="e">
        <f>#REF!</f>
        <v>#REF!</v>
      </c>
    </row>
    <row r="75" spans="2:18" s="46" customFormat="1">
      <c r="B75" s="58" t="e">
        <f>#REF!</f>
        <v>#REF!</v>
      </c>
      <c r="C75" s="58" t="e">
        <f>#REF!</f>
        <v>#REF!</v>
      </c>
      <c r="D75" s="58" t="e">
        <f>#REF!</f>
        <v>#REF!</v>
      </c>
      <c r="E75" s="58" t="e">
        <f>#REF!</f>
        <v>#REF!</v>
      </c>
      <c r="F75" s="58" t="e">
        <f>#REF!</f>
        <v>#REF!</v>
      </c>
      <c r="G75" s="58" t="e">
        <f>#REF!</f>
        <v>#REF!</v>
      </c>
      <c r="H75" s="58" t="e">
        <f>#REF!</f>
        <v>#REF!</v>
      </c>
      <c r="I75" s="58" t="e">
        <f>#REF!</f>
        <v>#REF!</v>
      </c>
      <c r="J75" s="58" t="e">
        <f>#REF!</f>
        <v>#REF!</v>
      </c>
      <c r="K75" s="58" t="e">
        <f>#REF!</f>
        <v>#REF!</v>
      </c>
      <c r="L75" s="58" t="e">
        <f>#REF!</f>
        <v>#REF!</v>
      </c>
      <c r="M75" s="58" t="e">
        <f>#REF!</f>
        <v>#REF!</v>
      </c>
      <c r="N75" s="58" t="e">
        <f>#REF!</f>
        <v>#REF!</v>
      </c>
      <c r="O75" s="58" t="e">
        <f>#REF!</f>
        <v>#REF!</v>
      </c>
    </row>
    <row r="76" spans="2:18" s="46" customFormat="1">
      <c r="B76" s="58" t="e">
        <f>#REF!</f>
        <v>#REF!</v>
      </c>
      <c r="C76" s="58" t="e">
        <f>#REF!</f>
        <v>#REF!</v>
      </c>
      <c r="D76" s="58" t="e">
        <f>#REF!</f>
        <v>#REF!</v>
      </c>
      <c r="E76" s="58" t="e">
        <f>#REF!</f>
        <v>#REF!</v>
      </c>
      <c r="F76" s="58" t="e">
        <f>#REF!</f>
        <v>#REF!</v>
      </c>
      <c r="G76" s="58" t="e">
        <f>#REF!</f>
        <v>#REF!</v>
      </c>
      <c r="H76" s="58" t="e">
        <f>#REF!</f>
        <v>#REF!</v>
      </c>
      <c r="I76" s="58" t="e">
        <f>#REF!</f>
        <v>#REF!</v>
      </c>
      <c r="J76" s="58" t="e">
        <f>#REF!</f>
        <v>#REF!</v>
      </c>
      <c r="K76" s="58" t="e">
        <f>#REF!</f>
        <v>#REF!</v>
      </c>
      <c r="L76" s="58" t="e">
        <f>#REF!</f>
        <v>#REF!</v>
      </c>
      <c r="M76" s="58" t="e">
        <f>#REF!</f>
        <v>#REF!</v>
      </c>
      <c r="N76" s="58" t="e">
        <f>#REF!</f>
        <v>#REF!</v>
      </c>
      <c r="O76" s="58" t="e">
        <f>#REF!</f>
        <v>#REF!</v>
      </c>
    </row>
  </sheetData>
  <sheetProtection password="85A9" sheet="1" objects="1" scenarios="1" formatCells="0" formatColumns="0" formatRows="0" insertRows="0" selectLockedCells="1" sort="0" autoFilter="0"/>
  <mergeCells count="53">
    <mergeCell ref="B55:B56"/>
    <mergeCell ref="C55:N55"/>
    <mergeCell ref="O55:O56"/>
    <mergeCell ref="F47:F49"/>
    <mergeCell ref="G47:K49"/>
    <mergeCell ref="L47:O49"/>
    <mergeCell ref="F50:F52"/>
    <mergeCell ref="G50:K52"/>
    <mergeCell ref="L50:O52"/>
    <mergeCell ref="F44:F46"/>
    <mergeCell ref="G44:K46"/>
    <mergeCell ref="L34:O34"/>
    <mergeCell ref="F35:F37"/>
    <mergeCell ref="G35:K37"/>
    <mergeCell ref="L35:O37"/>
    <mergeCell ref="F38:F40"/>
    <mergeCell ref="G38:K40"/>
    <mergeCell ref="G41:K43"/>
    <mergeCell ref="L41:O43"/>
    <mergeCell ref="L44:O46"/>
    <mergeCell ref="L38:O40"/>
    <mergeCell ref="F41:F43"/>
    <mergeCell ref="B24:H24"/>
    <mergeCell ref="B30:H30"/>
    <mergeCell ref="B34:E34"/>
    <mergeCell ref="G34:I34"/>
    <mergeCell ref="I18:I19"/>
    <mergeCell ref="J18:K19"/>
    <mergeCell ref="J20:K20"/>
    <mergeCell ref="B22:H22"/>
    <mergeCell ref="B17:H17"/>
    <mergeCell ref="B18:B19"/>
    <mergeCell ref="C18:C19"/>
    <mergeCell ref="D18:G18"/>
    <mergeCell ref="H18:H19"/>
    <mergeCell ref="C13:D13"/>
    <mergeCell ref="F13:O13"/>
    <mergeCell ref="D15:E15"/>
    <mergeCell ref="F15:O15"/>
    <mergeCell ref="C9:D9"/>
    <mergeCell ref="F9:O9"/>
    <mergeCell ref="C11:D11"/>
    <mergeCell ref="F11:O11"/>
    <mergeCell ref="C5:D5"/>
    <mergeCell ref="F5:O5"/>
    <mergeCell ref="C7:D7"/>
    <mergeCell ref="F7:O7"/>
    <mergeCell ref="B1:B3"/>
    <mergeCell ref="C1:L1"/>
    <mergeCell ref="M1:O1"/>
    <mergeCell ref="C2:L3"/>
    <mergeCell ref="M2:O2"/>
    <mergeCell ref="M3:O3"/>
  </mergeCells>
  <phoneticPr fontId="22" type="noConversion"/>
  <conditionalFormatting sqref="C28:H28">
    <cfRule type="expression" dxfId="2" priority="4">
      <formula>"($C$31&gt;0.9)"</formula>
    </cfRule>
    <cfRule type="cellIs" dxfId="1" priority="5" operator="between">
      <formula>"$C$31=0.6"</formula>
      <formula>"$C$31=0.89"</formula>
    </cfRule>
    <cfRule type="expression" dxfId="0" priority="6">
      <formula>"($C$31&lt;0.6)"</formula>
    </cfRule>
  </conditionalFormatting>
  <dataValidations disablePrompts="1" count="1">
    <dataValidation type="decimal" operator="greaterThanOrEqual" allowBlank="1" showInputMessage="1" showErrorMessage="1" error="Debe digitar valores numéricos mayores o iguales a cero" sqref="C33:H33 C29:H29">
      <formula1>0</formula1>
    </dataValidation>
  </dataValidations>
  <printOptions horizontalCentered="1" verticalCentered="1"/>
  <pageMargins left="0.25" right="0.25" top="0.75" bottom="0.75" header="0.3" footer="0.3"/>
  <pageSetup paperSize="5" scale="45" orientation="landscape" r:id="rId1"/>
  <headerFooter alignWithMargins="0">
    <oddFooter>&amp;CPàgina &amp;P de &amp;N</oddFooter>
  </headerFooter>
  <drawing r:id="rId2"/>
  <legacyDrawing r:id="rId3"/>
</worksheet>
</file>

<file path=xl/worksheets/sheet14.xml><?xml version="1.0" encoding="utf-8"?>
<worksheet xmlns="http://schemas.openxmlformats.org/spreadsheetml/2006/main" xmlns:r="http://schemas.openxmlformats.org/officeDocument/2006/relationships">
  <dimension ref="A1"/>
  <sheetViews>
    <sheetView topLeftCell="A4" workbookViewId="0">
      <selection activeCell="F21" sqref="F21"/>
    </sheetView>
  </sheetViews>
  <sheetFormatPr baseColWidth="10"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T84"/>
  <sheetViews>
    <sheetView view="pageBreakPreview" topLeftCell="B10" zoomScale="70" zoomScaleNormal="100" zoomScaleSheetLayoutView="70" workbookViewId="0">
      <selection activeCell="F15" sqref="F15:O15"/>
    </sheetView>
  </sheetViews>
  <sheetFormatPr baseColWidth="10" defaultRowHeight="12.75"/>
  <cols>
    <col min="1" max="1" width="1.7109375" style="2" customWidth="1"/>
    <col min="2" max="2" width="29.85546875" style="2" customWidth="1"/>
    <col min="3" max="3" width="15.85546875" style="2" customWidth="1"/>
    <col min="4" max="4" width="17" style="2" customWidth="1"/>
    <col min="5" max="5" width="23.5703125" style="2" customWidth="1"/>
    <col min="6" max="6" width="15.28515625" style="2" customWidth="1"/>
    <col min="7" max="7" width="21.85546875" style="2" customWidth="1"/>
    <col min="8" max="8" width="16.7109375" style="2" customWidth="1"/>
    <col min="9" max="9" width="16.140625" style="2" customWidth="1"/>
    <col min="10" max="10" width="11.42578125" style="2"/>
    <col min="11" max="11" width="8.28515625" style="2" customWidth="1"/>
    <col min="12" max="12" width="8.42578125" style="2" customWidth="1"/>
    <col min="13" max="13" width="10.7109375" style="2" customWidth="1"/>
    <col min="14" max="14" width="11.140625" style="2" bestFit="1" customWidth="1"/>
    <col min="15" max="15" width="36.7109375" style="2" bestFit="1" customWidth="1"/>
    <col min="16" max="16384" width="11.42578125" style="2"/>
  </cols>
  <sheetData>
    <row r="1" spans="1:20" ht="36.75" customHeight="1">
      <c r="A1" s="1"/>
      <c r="B1" s="260"/>
      <c r="C1" s="262" t="s">
        <v>70</v>
      </c>
      <c r="D1" s="262"/>
      <c r="E1" s="262"/>
      <c r="F1" s="262"/>
      <c r="G1" s="262"/>
      <c r="H1" s="262"/>
      <c r="I1" s="262"/>
      <c r="J1" s="262"/>
      <c r="K1" s="262"/>
      <c r="L1" s="263"/>
      <c r="M1" s="297" t="s">
        <v>175</v>
      </c>
      <c r="N1" s="298"/>
      <c r="O1" s="299"/>
      <c r="Q1" s="1"/>
    </row>
    <row r="2" spans="1:20" ht="27" customHeight="1" thickBot="1">
      <c r="A2" s="1"/>
      <c r="B2" s="260"/>
      <c r="C2" s="268" t="s">
        <v>190</v>
      </c>
      <c r="D2" s="268"/>
      <c r="E2" s="268"/>
      <c r="F2" s="268"/>
      <c r="G2" s="268"/>
      <c r="H2" s="268"/>
      <c r="I2" s="268"/>
      <c r="J2" s="268"/>
      <c r="K2" s="268"/>
      <c r="L2" s="269"/>
      <c r="M2" s="300" t="s">
        <v>69</v>
      </c>
      <c r="N2" s="301"/>
      <c r="O2" s="302"/>
      <c r="Q2" s="1"/>
    </row>
    <row r="3" spans="1:20" ht="34.5" customHeight="1" thickBot="1">
      <c r="A3" s="1"/>
      <c r="B3" s="260"/>
      <c r="C3" s="268" t="s">
        <v>48</v>
      </c>
      <c r="D3" s="303"/>
      <c r="E3" s="303"/>
      <c r="F3" s="303"/>
      <c r="G3" s="303"/>
      <c r="H3" s="303"/>
      <c r="I3" s="303"/>
      <c r="J3" s="303"/>
      <c r="K3" s="303"/>
      <c r="L3" s="304"/>
      <c r="M3" s="305" t="s">
        <v>1</v>
      </c>
      <c r="N3" s="306"/>
      <c r="O3" s="307"/>
      <c r="Q3" s="1"/>
    </row>
    <row r="4" spans="1:20" ht="15" customHeight="1">
      <c r="A4" s="1"/>
      <c r="B4" s="10"/>
      <c r="C4" s="118"/>
      <c r="D4" s="118"/>
      <c r="E4" s="118"/>
      <c r="F4" s="118"/>
      <c r="G4" s="118"/>
      <c r="H4" s="118"/>
      <c r="I4" s="118"/>
      <c r="J4" s="118"/>
      <c r="K4" s="118"/>
      <c r="L4" s="118"/>
      <c r="M4" s="25"/>
      <c r="N4" s="25"/>
      <c r="Q4" s="1"/>
    </row>
    <row r="5" spans="1:20" ht="33" customHeight="1">
      <c r="A5" s="1"/>
      <c r="B5" s="30" t="s">
        <v>9</v>
      </c>
      <c r="C5" s="251">
        <v>2015</v>
      </c>
      <c r="D5" s="258"/>
      <c r="E5" s="26" t="s">
        <v>10</v>
      </c>
      <c r="F5" s="251" t="s">
        <v>74</v>
      </c>
      <c r="G5" s="259"/>
      <c r="H5" s="259"/>
      <c r="I5" s="259"/>
      <c r="J5" s="259"/>
      <c r="K5" s="259"/>
      <c r="L5" s="259"/>
      <c r="M5" s="259"/>
      <c r="N5" s="259"/>
      <c r="O5" s="252"/>
      <c r="P5" s="12"/>
      <c r="Q5" s="11"/>
      <c r="R5" s="11"/>
      <c r="S5" s="11"/>
      <c r="T5" s="1"/>
    </row>
    <row r="6" spans="1:20" s="1" customFormat="1" ht="6" customHeight="1">
      <c r="B6" s="20"/>
      <c r="C6" s="50"/>
      <c r="D6" s="50"/>
      <c r="E6" s="5"/>
      <c r="F6" s="48"/>
      <c r="G6" s="48"/>
      <c r="H6" s="48"/>
      <c r="I6" s="48"/>
      <c r="J6" s="48"/>
      <c r="K6" s="48"/>
      <c r="L6" s="48"/>
      <c r="M6" s="48"/>
      <c r="N6" s="48"/>
      <c r="O6" s="11"/>
      <c r="P6" s="11"/>
      <c r="Q6" s="11"/>
      <c r="R6" s="11"/>
      <c r="S6" s="11"/>
    </row>
    <row r="7" spans="1:20" ht="54" customHeight="1">
      <c r="A7" s="1"/>
      <c r="B7" s="76" t="s">
        <v>64</v>
      </c>
      <c r="C7" s="251" t="s">
        <v>77</v>
      </c>
      <c r="D7" s="252"/>
      <c r="E7" s="26" t="s">
        <v>12</v>
      </c>
      <c r="F7" s="251" t="s">
        <v>89</v>
      </c>
      <c r="G7" s="259"/>
      <c r="H7" s="259"/>
      <c r="I7" s="259"/>
      <c r="J7" s="259"/>
      <c r="K7" s="259"/>
      <c r="L7" s="259"/>
      <c r="M7" s="259"/>
      <c r="N7" s="259"/>
      <c r="O7" s="252"/>
      <c r="P7" s="13"/>
      <c r="Q7" s="13"/>
      <c r="R7" s="13"/>
      <c r="S7" s="13"/>
      <c r="T7" s="1"/>
    </row>
    <row r="8" spans="1:20" ht="6" customHeight="1">
      <c r="A8" s="1"/>
      <c r="B8" s="20"/>
      <c r="C8" s="50"/>
      <c r="D8" s="50"/>
      <c r="E8" s="5"/>
      <c r="F8" s="48"/>
      <c r="G8" s="48"/>
      <c r="H8" s="48"/>
      <c r="I8" s="48"/>
      <c r="J8" s="48"/>
      <c r="K8" s="48"/>
      <c r="L8" s="48"/>
      <c r="M8" s="48"/>
      <c r="N8" s="48"/>
      <c r="O8" s="11"/>
      <c r="P8" s="11"/>
      <c r="Q8" s="11"/>
      <c r="R8" s="11"/>
      <c r="S8" s="11"/>
      <c r="T8" s="1"/>
    </row>
    <row r="9" spans="1:20" ht="43.5" customHeight="1">
      <c r="A9" s="1"/>
      <c r="B9" s="30" t="s">
        <v>13</v>
      </c>
      <c r="C9" s="251" t="s">
        <v>78</v>
      </c>
      <c r="D9" s="252"/>
      <c r="E9" s="26" t="s">
        <v>65</v>
      </c>
      <c r="F9" s="251" t="s">
        <v>79</v>
      </c>
      <c r="G9" s="259"/>
      <c r="H9" s="259"/>
      <c r="I9" s="259"/>
      <c r="J9" s="259"/>
      <c r="K9" s="259"/>
      <c r="L9" s="259"/>
      <c r="M9" s="259"/>
      <c r="N9" s="259"/>
      <c r="O9" s="252"/>
      <c r="P9" s="12"/>
      <c r="Q9" s="12"/>
      <c r="R9" s="12"/>
      <c r="S9" s="12"/>
      <c r="T9" s="1"/>
    </row>
    <row r="10" spans="1:20" ht="10.5" customHeight="1">
      <c r="A10" s="1"/>
      <c r="B10" s="20"/>
      <c r="C10" s="50"/>
      <c r="D10" s="50"/>
      <c r="E10" s="5"/>
      <c r="F10" s="48"/>
      <c r="G10" s="48"/>
      <c r="H10" s="48"/>
      <c r="I10" s="48"/>
      <c r="J10" s="48"/>
      <c r="K10" s="48"/>
      <c r="L10" s="48"/>
      <c r="M10" s="48"/>
      <c r="N10" s="48"/>
      <c r="O10" s="11"/>
      <c r="P10" s="11"/>
      <c r="Q10" s="11"/>
      <c r="R10" s="11"/>
      <c r="S10" s="11"/>
      <c r="T10" s="1"/>
    </row>
    <row r="11" spans="1:20" ht="54" customHeight="1">
      <c r="A11" s="1"/>
      <c r="B11" s="31" t="s">
        <v>15</v>
      </c>
      <c r="C11" s="251" t="s">
        <v>75</v>
      </c>
      <c r="D11" s="252"/>
      <c r="E11" s="26" t="s">
        <v>66</v>
      </c>
      <c r="F11" s="253" t="s">
        <v>80</v>
      </c>
      <c r="G11" s="253"/>
      <c r="H11" s="253"/>
      <c r="I11" s="253"/>
      <c r="J11" s="253"/>
      <c r="K11" s="253"/>
      <c r="L11" s="253"/>
      <c r="M11" s="253"/>
      <c r="N11" s="253"/>
      <c r="O11" s="253"/>
      <c r="P11" s="13"/>
      <c r="Q11" s="13"/>
      <c r="R11" s="13"/>
      <c r="S11" s="13"/>
      <c r="T11" s="1"/>
    </row>
    <row r="12" spans="1:20" ht="6.75" customHeight="1">
      <c r="A12" s="1"/>
      <c r="B12" s="21"/>
      <c r="C12" s="50"/>
      <c r="D12" s="50"/>
      <c r="E12" s="19"/>
      <c r="F12" s="48"/>
      <c r="G12" s="48"/>
      <c r="H12" s="48"/>
      <c r="I12" s="48"/>
      <c r="J12" s="48"/>
      <c r="K12" s="48"/>
      <c r="L12" s="48"/>
      <c r="M12" s="48"/>
      <c r="N12" s="48"/>
      <c r="O12" s="11"/>
      <c r="P12" s="11"/>
      <c r="Q12" s="11"/>
      <c r="R12" s="11"/>
      <c r="S12" s="11"/>
      <c r="T12" s="1"/>
    </row>
    <row r="13" spans="1:20" ht="51.75" customHeight="1">
      <c r="A13" s="1"/>
      <c r="B13" s="31" t="s">
        <v>16</v>
      </c>
      <c r="C13" s="251" t="s">
        <v>76</v>
      </c>
      <c r="D13" s="252"/>
      <c r="E13" s="26" t="s">
        <v>67</v>
      </c>
      <c r="F13" s="253" t="s">
        <v>90</v>
      </c>
      <c r="G13" s="253"/>
      <c r="H13" s="253"/>
      <c r="I13" s="253"/>
      <c r="J13" s="253"/>
      <c r="K13" s="253"/>
      <c r="L13" s="253"/>
      <c r="M13" s="253"/>
      <c r="N13" s="253"/>
      <c r="O13" s="253"/>
      <c r="P13" s="13"/>
      <c r="Q13" s="13"/>
      <c r="R13" s="13"/>
      <c r="S13" s="13"/>
      <c r="T13" s="1"/>
    </row>
    <row r="14" spans="1:20" ht="8.25" customHeight="1">
      <c r="B14" s="22"/>
      <c r="F14" s="49"/>
      <c r="G14" s="49"/>
      <c r="H14" s="49"/>
      <c r="I14" s="49"/>
      <c r="J14" s="49"/>
      <c r="K14" s="49"/>
      <c r="L14" s="49"/>
      <c r="M14" s="49"/>
      <c r="N14" s="49"/>
    </row>
    <row r="15" spans="1:20" ht="51" customHeight="1">
      <c r="B15" s="77" t="s">
        <v>20</v>
      </c>
      <c r="C15" s="254" t="s">
        <v>103</v>
      </c>
      <c r="D15" s="254"/>
      <c r="E15" s="79" t="s">
        <v>68</v>
      </c>
      <c r="F15" s="255" t="s">
        <v>191</v>
      </c>
      <c r="G15" s="256"/>
      <c r="H15" s="256"/>
      <c r="I15" s="256"/>
      <c r="J15" s="256"/>
      <c r="K15" s="256"/>
      <c r="L15" s="256"/>
      <c r="M15" s="256"/>
      <c r="N15" s="256"/>
      <c r="O15" s="257"/>
    </row>
    <row r="16" spans="1:20" ht="24.75" customHeight="1">
      <c r="B16" s="23"/>
      <c r="C16" s="10"/>
      <c r="D16" s="24"/>
      <c r="E16" s="24"/>
      <c r="F16" s="10"/>
    </row>
    <row r="17" spans="2:11" ht="16.5" thickBot="1">
      <c r="B17" s="241" t="s">
        <v>18</v>
      </c>
      <c r="C17" s="241"/>
      <c r="D17" s="241"/>
      <c r="E17" s="241"/>
      <c r="F17" s="241"/>
      <c r="G17" s="241"/>
      <c r="H17" s="241"/>
    </row>
    <row r="18" spans="2:11" ht="12.75" customHeight="1">
      <c r="B18" s="242" t="s">
        <v>19</v>
      </c>
      <c r="C18" s="244" t="s">
        <v>39</v>
      </c>
      <c r="D18" s="246" t="s">
        <v>21</v>
      </c>
      <c r="E18" s="247"/>
      <c r="F18" s="247"/>
      <c r="G18" s="248"/>
      <c r="H18" s="249" t="s">
        <v>41</v>
      </c>
      <c r="I18" s="249" t="s">
        <v>42</v>
      </c>
      <c r="J18" s="234" t="s">
        <v>61</v>
      </c>
      <c r="K18" s="234"/>
    </row>
    <row r="19" spans="2:11" ht="41.25" customHeight="1">
      <c r="B19" s="243"/>
      <c r="C19" s="245"/>
      <c r="D19" s="115" t="s">
        <v>22</v>
      </c>
      <c r="E19" s="29" t="s">
        <v>23</v>
      </c>
      <c r="F19" s="29" t="s">
        <v>24</v>
      </c>
      <c r="G19" s="29" t="s">
        <v>71</v>
      </c>
      <c r="H19" s="250"/>
      <c r="I19" s="250"/>
      <c r="J19" s="234"/>
      <c r="K19" s="234"/>
    </row>
    <row r="20" spans="2:11" ht="153" customHeight="1">
      <c r="B20" s="65" t="s">
        <v>171</v>
      </c>
      <c r="C20" s="78"/>
      <c r="D20" s="131" t="s">
        <v>130</v>
      </c>
      <c r="E20" s="67">
        <v>5</v>
      </c>
      <c r="F20" s="67" t="s">
        <v>86</v>
      </c>
      <c r="G20" s="66" t="s">
        <v>131</v>
      </c>
      <c r="H20" s="68"/>
      <c r="I20" s="69">
        <v>166107297</v>
      </c>
      <c r="J20" s="235">
        <v>1</v>
      </c>
      <c r="K20" s="235"/>
    </row>
    <row r="22" spans="2:11" ht="15.75">
      <c r="B22" s="236" t="s">
        <v>37</v>
      </c>
      <c r="C22" s="236"/>
      <c r="D22" s="236"/>
      <c r="E22" s="236"/>
      <c r="F22" s="236"/>
      <c r="G22" s="236"/>
      <c r="H22" s="236"/>
      <c r="J22" s="2" t="s">
        <v>62</v>
      </c>
    </row>
    <row r="23" spans="2:11">
      <c r="J23" s="2" t="s">
        <v>63</v>
      </c>
    </row>
    <row r="24" spans="2:11" ht="21" customHeight="1" thickBot="1">
      <c r="B24" s="237" t="s">
        <v>58</v>
      </c>
      <c r="C24" s="237"/>
      <c r="D24" s="237"/>
      <c r="E24" s="237"/>
      <c r="F24" s="237"/>
      <c r="G24" s="237"/>
      <c r="H24" s="237"/>
    </row>
    <row r="25" spans="2:11" ht="13.5" thickBot="1">
      <c r="B25" s="53" t="s">
        <v>59</v>
      </c>
      <c r="C25" s="34" t="s">
        <v>2</v>
      </c>
      <c r="D25" s="35" t="s">
        <v>3</v>
      </c>
      <c r="E25" s="35" t="s">
        <v>4</v>
      </c>
      <c r="F25" s="35" t="s">
        <v>5</v>
      </c>
      <c r="G25" s="35" t="s">
        <v>6</v>
      </c>
      <c r="H25" s="36" t="s">
        <v>7</v>
      </c>
    </row>
    <row r="26" spans="2:11" ht="39.75" customHeight="1">
      <c r="B26" s="70" t="s">
        <v>99</v>
      </c>
      <c r="C26" s="62"/>
      <c r="D26" s="63">
        <v>6</v>
      </c>
      <c r="E26" s="63">
        <v>3</v>
      </c>
      <c r="F26" s="63"/>
      <c r="G26" s="63"/>
      <c r="H26" s="64"/>
    </row>
    <row r="27" spans="2:11" ht="36.75" customHeight="1" thickBot="1">
      <c r="B27" s="71" t="s">
        <v>100</v>
      </c>
      <c r="C27" s="14">
        <f>E20</f>
        <v>5</v>
      </c>
      <c r="D27" s="15">
        <f>E20</f>
        <v>5</v>
      </c>
      <c r="E27" s="15">
        <f>E20</f>
        <v>5</v>
      </c>
      <c r="F27" s="15">
        <f>E20</f>
        <v>5</v>
      </c>
      <c r="G27" s="15">
        <f>E20</f>
        <v>5</v>
      </c>
      <c r="H27" s="15">
        <f>E20</f>
        <v>5</v>
      </c>
    </row>
    <row r="28" spans="2:11" ht="29.25" customHeight="1" thickBot="1">
      <c r="B28" s="16" t="s">
        <v>38</v>
      </c>
      <c r="C28" s="61">
        <f>IF($J$20=1,IF((C26/C27)&gt;=1,1,(C26/C27)),IF($J$20=2,IF((1-(C26/C27))&lt;=0,0,1-(C26/C27)),""))</f>
        <v>0</v>
      </c>
      <c r="D28" s="61">
        <f>IF($J$20=1,IF((SUM(C26:D26)/D27)&gt;=1,1,(SUM(C26:D26)/D27)),IF($J$20=2,IF((1-(SUM(C26:D26)/D27))&lt;=0,0,1-(SUM(C26:D26)/D27)),""))</f>
        <v>1</v>
      </c>
      <c r="E28" s="61">
        <f>IF($J$20=1,IF((SUM(C26:E26)/E27)&gt;=1,1,(SUM(C26:E26)/E27)),IF($J$20=2,IF((1-(SUM(C26:E26)/E27))&lt;=0,0,1-(SUM(C26:E26)/E27)),""))</f>
        <v>1</v>
      </c>
      <c r="F28" s="61">
        <f>IF($J$20=1,IF((SUM(C26:F26)/F27)&gt;=1,1,(SUM(C26:F26)/F27)),IF($J$20=2,IF((1-(SUM(C26:F26)/F27))&lt;=0,0,1-(SUM(C26:F26)/F27)),""))</f>
        <v>1</v>
      </c>
      <c r="G28" s="61">
        <f>IF($J$20=1,IF((SUM(C26:G26)/G27)&gt;=1,1,(SUM(C26:G26)/G27)),IF($J$20=2,IF((1-(SUM(C26:G26)/G27))&lt;=0,0,1-(SUM(C26:G26)/G27)),""))</f>
        <v>1</v>
      </c>
      <c r="H28" s="61">
        <f>IF($J$20=1,IF((SUM(C26:H26)/H27)&gt;=1,1,(SUM(C26:H26)/H27)),IF($J$20=2,IF((1-(SUM(C26:H26)/H27))&lt;=0,0,1-(SUM(C26:H26)/H27)),""))</f>
        <v>1</v>
      </c>
    </row>
    <row r="29" spans="2:11" ht="24" customHeight="1">
      <c r="B29" s="6"/>
      <c r="C29" s="7" t="e">
        <f>C7=#REF!*1.3</f>
        <v>#REF!</v>
      </c>
      <c r="D29" s="7" t="e">
        <f>#REF!*1.3</f>
        <v>#REF!</v>
      </c>
      <c r="E29" s="7" t="e">
        <f>#REF!*1.3</f>
        <v>#REF!</v>
      </c>
      <c r="F29" s="7" t="e">
        <f>#REF!*1.3</f>
        <v>#REF!</v>
      </c>
      <c r="G29" s="7" t="e">
        <f>#REF!*1.3</f>
        <v>#REF!</v>
      </c>
      <c r="H29" s="7" t="e">
        <f>#REF!*1.3</f>
        <v>#REF!</v>
      </c>
    </row>
    <row r="30" spans="2:11" ht="24.75" customHeight="1" thickBot="1">
      <c r="B30" s="238" t="s">
        <v>57</v>
      </c>
      <c r="C30" s="238"/>
      <c r="D30" s="238"/>
      <c r="E30" s="238"/>
      <c r="F30" s="238"/>
      <c r="G30" s="238"/>
      <c r="H30" s="238"/>
    </row>
    <row r="31" spans="2:11" ht="40.5" customHeight="1" thickBot="1">
      <c r="B31" s="37" t="s">
        <v>44</v>
      </c>
      <c r="C31" s="113"/>
      <c r="D31" s="113">
        <v>111251200</v>
      </c>
      <c r="E31" s="113">
        <v>32000000</v>
      </c>
      <c r="F31" s="113">
        <f>3891534+7439064+10000000+1169402</f>
        <v>22500000</v>
      </c>
      <c r="G31" s="113"/>
      <c r="H31" s="120"/>
    </row>
    <row r="32" spans="2:11" ht="26.25" thickBot="1">
      <c r="B32" s="37" t="s">
        <v>43</v>
      </c>
      <c r="C32" s="17">
        <f>(C31/$I20)</f>
        <v>0</v>
      </c>
      <c r="D32" s="17">
        <f>(D31/$I20)+C32</f>
        <v>0.66975504393404217</v>
      </c>
      <c r="E32" s="17">
        <f>(E31/$I20)+D32</f>
        <v>0.86240160779932495</v>
      </c>
      <c r="F32" s="17">
        <f>(F31/$I20)+E32</f>
        <v>0.99785622301710197</v>
      </c>
      <c r="G32" s="17">
        <f>(G31/$I20)+F32</f>
        <v>0.99785622301710197</v>
      </c>
      <c r="H32" s="18">
        <f>(H31/$I20)+G32</f>
        <v>0.99785622301710197</v>
      </c>
    </row>
    <row r="33" spans="1:17">
      <c r="C33" s="7" t="e">
        <f>#REF!*1.1</f>
        <v>#REF!</v>
      </c>
      <c r="D33" s="7" t="e">
        <f>#REF!*1.1</f>
        <v>#REF!</v>
      </c>
      <c r="E33" s="7" t="e">
        <f>#REF!*1.1</f>
        <v>#REF!</v>
      </c>
      <c r="F33" s="7" t="e">
        <f>#REF!*1.1</f>
        <v>#REF!</v>
      </c>
      <c r="G33" s="7" t="e">
        <f>#REF!*1.1</f>
        <v>#REF!</v>
      </c>
      <c r="H33" s="7" t="e">
        <f>#REF!*1.1</f>
        <v>#REF!</v>
      </c>
    </row>
    <row r="34" spans="1:17" ht="15.75">
      <c r="B34" s="239" t="s">
        <v>8</v>
      </c>
      <c r="C34" s="239"/>
      <c r="D34" s="239"/>
      <c r="E34" s="239"/>
      <c r="G34" s="240" t="s">
        <v>52</v>
      </c>
      <c r="H34" s="240"/>
      <c r="I34" s="240"/>
      <c r="J34" s="116"/>
      <c r="K34" s="116"/>
      <c r="L34" s="215" t="s">
        <v>53</v>
      </c>
      <c r="M34" s="215"/>
      <c r="N34" s="215"/>
      <c r="O34" s="215"/>
    </row>
    <row r="35" spans="1:17" ht="12" customHeight="1">
      <c r="A35" s="1"/>
      <c r="B35" s="1"/>
      <c r="C35" s="9"/>
      <c r="D35" s="8"/>
      <c r="E35" s="8"/>
      <c r="F35" s="158" t="s">
        <v>49</v>
      </c>
      <c r="G35" s="288"/>
      <c r="H35" s="289"/>
      <c r="I35" s="289"/>
      <c r="J35" s="289"/>
      <c r="K35" s="290"/>
      <c r="L35" s="216"/>
      <c r="M35" s="217"/>
      <c r="N35" s="217"/>
      <c r="O35" s="218"/>
    </row>
    <row r="36" spans="1:17" ht="9" customHeight="1">
      <c r="A36" s="1"/>
      <c r="B36" s="1"/>
      <c r="C36" s="9"/>
      <c r="D36" s="1"/>
      <c r="E36" s="1"/>
      <c r="F36" s="158"/>
      <c r="G36" s="291"/>
      <c r="H36" s="292"/>
      <c r="I36" s="292"/>
      <c r="J36" s="292"/>
      <c r="K36" s="293"/>
      <c r="L36" s="219"/>
      <c r="M36" s="220"/>
      <c r="N36" s="220"/>
      <c r="O36" s="221"/>
      <c r="P36" s="1"/>
      <c r="Q36" s="1"/>
    </row>
    <row r="37" spans="1:17">
      <c r="A37" s="1"/>
      <c r="B37" s="1"/>
      <c r="C37" s="1"/>
      <c r="D37" s="1"/>
      <c r="E37" s="1"/>
      <c r="F37" s="158"/>
      <c r="G37" s="294"/>
      <c r="H37" s="295"/>
      <c r="I37" s="295"/>
      <c r="J37" s="295"/>
      <c r="K37" s="296"/>
      <c r="L37" s="222"/>
      <c r="M37" s="223"/>
      <c r="N37" s="223"/>
      <c r="O37" s="224"/>
      <c r="P37" s="1"/>
      <c r="Q37" s="1"/>
    </row>
    <row r="38" spans="1:17">
      <c r="A38" s="1"/>
      <c r="B38" s="1"/>
      <c r="C38" s="1"/>
      <c r="D38" s="1"/>
      <c r="E38" s="1"/>
      <c r="F38" s="158" t="s">
        <v>54</v>
      </c>
      <c r="G38" s="186"/>
      <c r="H38" s="225"/>
      <c r="I38" s="225"/>
      <c r="J38" s="225"/>
      <c r="K38" s="226"/>
      <c r="L38" s="233"/>
      <c r="M38" s="233"/>
      <c r="N38" s="233"/>
      <c r="O38" s="233"/>
      <c r="P38" s="1"/>
      <c r="Q38" s="1"/>
    </row>
    <row r="39" spans="1:17">
      <c r="A39" s="1"/>
      <c r="B39" s="1"/>
      <c r="C39" s="1"/>
      <c r="D39" s="1"/>
      <c r="E39" s="1"/>
      <c r="F39" s="158"/>
      <c r="G39" s="227"/>
      <c r="H39" s="228"/>
      <c r="I39" s="228"/>
      <c r="J39" s="228"/>
      <c r="K39" s="229"/>
      <c r="L39" s="233"/>
      <c r="M39" s="233"/>
      <c r="N39" s="233"/>
      <c r="O39" s="233"/>
      <c r="P39" s="1"/>
      <c r="Q39" s="1"/>
    </row>
    <row r="40" spans="1:17">
      <c r="A40" s="1"/>
      <c r="B40" s="1"/>
      <c r="C40" s="1"/>
      <c r="D40" s="1"/>
      <c r="E40" s="1"/>
      <c r="F40" s="158"/>
      <c r="G40" s="230"/>
      <c r="H40" s="231"/>
      <c r="I40" s="231"/>
      <c r="J40" s="231"/>
      <c r="K40" s="232"/>
      <c r="L40" s="233"/>
      <c r="M40" s="233"/>
      <c r="N40" s="233"/>
      <c r="O40" s="233"/>
      <c r="P40" s="1"/>
      <c r="Q40" s="1"/>
    </row>
    <row r="41" spans="1:17">
      <c r="A41" s="1"/>
      <c r="B41" s="1"/>
      <c r="C41" s="1"/>
      <c r="D41" s="1"/>
      <c r="E41" s="1"/>
      <c r="F41" s="158" t="s">
        <v>55</v>
      </c>
      <c r="G41" s="186"/>
      <c r="H41" s="187"/>
      <c r="I41" s="187"/>
      <c r="J41" s="187"/>
      <c r="K41" s="188"/>
      <c r="L41" s="195"/>
      <c r="M41" s="196"/>
      <c r="N41" s="196"/>
      <c r="O41" s="197"/>
      <c r="P41" s="1"/>
      <c r="Q41" s="1"/>
    </row>
    <row r="42" spans="1:17">
      <c r="A42" s="1"/>
      <c r="B42" s="1"/>
      <c r="C42" s="1"/>
      <c r="D42" s="1"/>
      <c r="E42" s="1"/>
      <c r="F42" s="158"/>
      <c r="G42" s="189"/>
      <c r="H42" s="190"/>
      <c r="I42" s="190"/>
      <c r="J42" s="190"/>
      <c r="K42" s="191"/>
      <c r="L42" s="198"/>
      <c r="M42" s="199"/>
      <c r="N42" s="199"/>
      <c r="O42" s="200"/>
      <c r="P42" s="1"/>
      <c r="Q42" s="1"/>
    </row>
    <row r="43" spans="1:17">
      <c r="A43" s="1"/>
      <c r="B43" s="1"/>
      <c r="C43" s="1"/>
      <c r="D43" s="1"/>
      <c r="E43" s="1"/>
      <c r="F43" s="158"/>
      <c r="G43" s="192"/>
      <c r="H43" s="193"/>
      <c r="I43" s="193"/>
      <c r="J43" s="193"/>
      <c r="K43" s="194"/>
      <c r="L43" s="201"/>
      <c r="M43" s="202"/>
      <c r="N43" s="202"/>
      <c r="O43" s="203"/>
      <c r="P43" s="1"/>
      <c r="Q43" s="1"/>
    </row>
    <row r="44" spans="1:17">
      <c r="A44" s="1"/>
      <c r="B44" s="1"/>
      <c r="C44" s="1"/>
      <c r="D44" s="1"/>
      <c r="E44" s="1"/>
      <c r="F44" s="158" t="s">
        <v>50</v>
      </c>
      <c r="G44" s="204"/>
      <c r="H44" s="205"/>
      <c r="I44" s="205"/>
      <c r="J44" s="205"/>
      <c r="K44" s="206"/>
      <c r="L44" s="213"/>
      <c r="M44" s="214"/>
      <c r="N44" s="214"/>
      <c r="O44" s="214"/>
      <c r="P44" s="1"/>
      <c r="Q44" s="1"/>
    </row>
    <row r="45" spans="1:17">
      <c r="A45" s="1"/>
      <c r="B45" s="1"/>
      <c r="C45" s="1"/>
      <c r="D45" s="1"/>
      <c r="E45" s="1"/>
      <c r="F45" s="158"/>
      <c r="G45" s="207"/>
      <c r="H45" s="208"/>
      <c r="I45" s="208"/>
      <c r="J45" s="208"/>
      <c r="K45" s="209"/>
      <c r="L45" s="214"/>
      <c r="M45" s="214"/>
      <c r="N45" s="214"/>
      <c r="O45" s="214"/>
      <c r="P45" s="1"/>
      <c r="Q45" s="1"/>
    </row>
    <row r="46" spans="1:17">
      <c r="A46" s="1"/>
      <c r="B46" s="1"/>
      <c r="C46" s="1"/>
      <c r="D46" s="1"/>
      <c r="E46" s="1"/>
      <c r="F46" s="158"/>
      <c r="G46" s="210"/>
      <c r="H46" s="211"/>
      <c r="I46" s="211"/>
      <c r="J46" s="211"/>
      <c r="K46" s="212"/>
      <c r="L46" s="214"/>
      <c r="M46" s="214"/>
      <c r="N46" s="214"/>
      <c r="O46" s="214"/>
      <c r="P46" s="1"/>
      <c r="Q46" s="1"/>
    </row>
    <row r="47" spans="1:17">
      <c r="A47" s="1"/>
      <c r="B47" s="1"/>
      <c r="C47" s="1"/>
      <c r="D47" s="1"/>
      <c r="E47" s="1"/>
      <c r="F47" s="158" t="s">
        <v>56</v>
      </c>
      <c r="G47" s="159"/>
      <c r="H47" s="160"/>
      <c r="I47" s="160"/>
      <c r="J47" s="160"/>
      <c r="K47" s="161"/>
      <c r="L47" s="168"/>
      <c r="M47" s="169"/>
      <c r="N47" s="169"/>
      <c r="O47" s="170"/>
      <c r="P47" s="1"/>
      <c r="Q47" s="1"/>
    </row>
    <row r="48" spans="1:17">
      <c r="A48" s="1"/>
      <c r="B48" s="1"/>
      <c r="C48" s="1"/>
      <c r="D48" s="1"/>
      <c r="E48" s="1"/>
      <c r="F48" s="158"/>
      <c r="G48" s="162"/>
      <c r="H48" s="163"/>
      <c r="I48" s="163"/>
      <c r="J48" s="163"/>
      <c r="K48" s="164"/>
      <c r="L48" s="171"/>
      <c r="M48" s="172"/>
      <c r="N48" s="172"/>
      <c r="O48" s="173"/>
      <c r="P48" s="1"/>
      <c r="Q48" s="1"/>
    </row>
    <row r="49" spans="1:17">
      <c r="A49" s="1"/>
      <c r="B49" s="1"/>
      <c r="C49" s="1"/>
      <c r="D49" s="1"/>
      <c r="E49" s="1"/>
      <c r="F49" s="158"/>
      <c r="G49" s="165"/>
      <c r="H49" s="166"/>
      <c r="I49" s="166"/>
      <c r="J49" s="166"/>
      <c r="K49" s="167"/>
      <c r="L49" s="174"/>
      <c r="M49" s="175"/>
      <c r="N49" s="175"/>
      <c r="O49" s="176"/>
      <c r="P49" s="1"/>
      <c r="Q49" s="1"/>
    </row>
    <row r="50" spans="1:17">
      <c r="A50" s="1"/>
      <c r="B50" s="1"/>
      <c r="C50" s="1"/>
      <c r="D50" s="1"/>
      <c r="E50" s="1"/>
      <c r="F50" s="158" t="s">
        <v>51</v>
      </c>
      <c r="G50" s="279"/>
      <c r="H50" s="280"/>
      <c r="I50" s="280"/>
      <c r="J50" s="280"/>
      <c r="K50" s="281"/>
      <c r="L50" s="168"/>
      <c r="M50" s="169"/>
      <c r="N50" s="169"/>
      <c r="O50" s="170"/>
      <c r="P50" s="1"/>
      <c r="Q50" s="1"/>
    </row>
    <row r="51" spans="1:17">
      <c r="A51" s="1"/>
      <c r="B51" s="1"/>
      <c r="C51" s="1"/>
      <c r="D51" s="1"/>
      <c r="E51" s="1"/>
      <c r="F51" s="158"/>
      <c r="G51" s="282"/>
      <c r="H51" s="283"/>
      <c r="I51" s="283"/>
      <c r="J51" s="283"/>
      <c r="K51" s="284"/>
      <c r="L51" s="171"/>
      <c r="M51" s="172"/>
      <c r="N51" s="172"/>
      <c r="O51" s="173"/>
      <c r="P51" s="1"/>
      <c r="Q51" s="1"/>
    </row>
    <row r="52" spans="1:17">
      <c r="A52" s="1"/>
      <c r="B52" s="1"/>
      <c r="C52" s="1"/>
      <c r="D52" s="1"/>
      <c r="E52" s="1"/>
      <c r="F52" s="158"/>
      <c r="G52" s="285"/>
      <c r="H52" s="286"/>
      <c r="I52" s="286"/>
      <c r="J52" s="286"/>
      <c r="K52" s="287"/>
      <c r="L52" s="174"/>
      <c r="M52" s="175"/>
      <c r="N52" s="175"/>
      <c r="O52" s="176"/>
      <c r="P52" s="1"/>
      <c r="Q52" s="1"/>
    </row>
    <row r="53" spans="1:17">
      <c r="A53" s="1"/>
      <c r="B53" s="1"/>
      <c r="C53" s="1"/>
      <c r="D53" s="1"/>
      <c r="E53" s="1"/>
      <c r="F53" s="1"/>
      <c r="G53" s="1"/>
      <c r="H53" s="1"/>
      <c r="I53" s="1"/>
      <c r="J53" s="1"/>
      <c r="K53" s="1"/>
      <c r="L53" s="1"/>
      <c r="M53" s="1"/>
      <c r="N53" s="1"/>
      <c r="O53" s="1"/>
      <c r="P53" s="1"/>
      <c r="Q53" s="1"/>
    </row>
    <row r="54" spans="1:17">
      <c r="B54" s="1"/>
      <c r="C54" s="1"/>
      <c r="D54" s="1"/>
      <c r="E54" s="1"/>
      <c r="F54" s="1"/>
      <c r="G54" s="1"/>
      <c r="H54" s="1"/>
      <c r="I54" s="1"/>
      <c r="J54" s="1"/>
      <c r="K54" s="1"/>
      <c r="L54" s="1"/>
      <c r="M54" s="1"/>
      <c r="N54" s="1"/>
      <c r="O54" s="1"/>
      <c r="P54" s="1"/>
      <c r="Q54" s="1"/>
    </row>
    <row r="55" spans="1:17" ht="25.5" customHeight="1">
      <c r="B55" s="151" t="s">
        <v>25</v>
      </c>
      <c r="C55" s="153" t="s">
        <v>26</v>
      </c>
      <c r="D55" s="154"/>
      <c r="E55" s="154"/>
      <c r="F55" s="154"/>
      <c r="G55" s="154"/>
      <c r="H55" s="154"/>
      <c r="I55" s="154"/>
      <c r="J55" s="154"/>
      <c r="K55" s="154"/>
      <c r="L55" s="154"/>
      <c r="M55" s="154"/>
      <c r="N55" s="155"/>
      <c r="O55" s="156" t="s">
        <v>27</v>
      </c>
      <c r="P55" s="1"/>
      <c r="Q55" s="1"/>
    </row>
    <row r="56" spans="1:17">
      <c r="B56" s="152"/>
      <c r="C56" s="38" t="s">
        <v>28</v>
      </c>
      <c r="D56" s="38" t="s">
        <v>29</v>
      </c>
      <c r="E56" s="38" t="s">
        <v>30</v>
      </c>
      <c r="F56" s="117" t="s">
        <v>31</v>
      </c>
      <c r="G56" s="117" t="s">
        <v>30</v>
      </c>
      <c r="H56" s="40" t="s">
        <v>32</v>
      </c>
      <c r="I56" s="40" t="s">
        <v>32</v>
      </c>
      <c r="J56" s="40" t="s">
        <v>31</v>
      </c>
      <c r="K56" s="40" t="s">
        <v>33</v>
      </c>
      <c r="L56" s="117" t="s">
        <v>34</v>
      </c>
      <c r="M56" s="117" t="s">
        <v>35</v>
      </c>
      <c r="N56" s="117" t="s">
        <v>36</v>
      </c>
      <c r="O56" s="157"/>
      <c r="P56" s="1"/>
      <c r="Q56" s="1"/>
    </row>
    <row r="57" spans="1:17" s="46" customFormat="1">
      <c r="B57" s="136" t="s">
        <v>135</v>
      </c>
      <c r="C57" s="82"/>
      <c r="D57" s="83" t="s">
        <v>88</v>
      </c>
      <c r="E57" s="83" t="s">
        <v>88</v>
      </c>
      <c r="F57" s="83" t="s">
        <v>88</v>
      </c>
      <c r="G57" s="83" t="s">
        <v>88</v>
      </c>
      <c r="H57" s="83"/>
      <c r="I57" s="83"/>
      <c r="J57" s="83"/>
      <c r="K57" s="83"/>
      <c r="L57" s="83"/>
      <c r="M57" s="83"/>
      <c r="N57" s="83"/>
      <c r="O57" s="80">
        <f>COUNTA(C57:N57)</f>
        <v>4</v>
      </c>
      <c r="P57" s="47"/>
      <c r="Q57" s="47"/>
    </row>
    <row r="58" spans="1:17" s="46" customFormat="1">
      <c r="B58" s="136" t="s">
        <v>136</v>
      </c>
      <c r="C58" s="82"/>
      <c r="D58" s="83" t="s">
        <v>88</v>
      </c>
      <c r="E58" s="82" t="s">
        <v>88</v>
      </c>
      <c r="F58" s="135" t="s">
        <v>88</v>
      </c>
      <c r="G58" s="135" t="s">
        <v>88</v>
      </c>
      <c r="H58" s="135"/>
      <c r="I58" s="135"/>
      <c r="J58" s="135"/>
      <c r="K58" s="135"/>
      <c r="L58" s="135"/>
      <c r="M58" s="135"/>
      <c r="N58" s="135"/>
      <c r="O58" s="80">
        <f>COUNTA(C58:N58)</f>
        <v>4</v>
      </c>
      <c r="P58" s="47"/>
      <c r="Q58" s="47"/>
    </row>
    <row r="59" spans="1:17" s="46" customFormat="1">
      <c r="B59" s="136" t="s">
        <v>137</v>
      </c>
      <c r="C59" s="82"/>
      <c r="D59" s="83" t="s">
        <v>88</v>
      </c>
      <c r="E59" s="82" t="s">
        <v>88</v>
      </c>
      <c r="F59" s="135" t="s">
        <v>88</v>
      </c>
      <c r="G59" s="135" t="s">
        <v>88</v>
      </c>
      <c r="H59" s="135"/>
      <c r="I59" s="135"/>
      <c r="J59" s="135"/>
      <c r="K59" s="135"/>
      <c r="L59" s="135"/>
      <c r="M59" s="135"/>
      <c r="N59" s="135"/>
      <c r="O59" s="80">
        <f t="shared" ref="O59:O76" si="0">COUNTA(C59:N59)</f>
        <v>4</v>
      </c>
      <c r="P59" s="47"/>
      <c r="Q59" s="47"/>
    </row>
    <row r="60" spans="1:17" s="46" customFormat="1" ht="25.5">
      <c r="B60" s="92" t="s">
        <v>138</v>
      </c>
      <c r="C60" s="82"/>
      <c r="D60" s="83" t="s">
        <v>88</v>
      </c>
      <c r="E60" s="82" t="s">
        <v>88</v>
      </c>
      <c r="F60" s="135" t="s">
        <v>88</v>
      </c>
      <c r="G60" s="135" t="s">
        <v>88</v>
      </c>
      <c r="H60" s="135" t="s">
        <v>88</v>
      </c>
      <c r="I60" s="135" t="s">
        <v>88</v>
      </c>
      <c r="J60" s="135" t="s">
        <v>88</v>
      </c>
      <c r="K60" s="135" t="s">
        <v>88</v>
      </c>
      <c r="L60" s="135" t="s">
        <v>88</v>
      </c>
      <c r="M60" s="135" t="s">
        <v>88</v>
      </c>
      <c r="N60" s="135" t="s">
        <v>88</v>
      </c>
      <c r="O60" s="80">
        <f>COUNTA(C60:N60)</f>
        <v>11</v>
      </c>
      <c r="P60" s="47"/>
      <c r="Q60" s="47"/>
    </row>
    <row r="61" spans="1:17" s="46" customFormat="1" ht="12.75" customHeight="1">
      <c r="B61" s="136" t="s">
        <v>178</v>
      </c>
      <c r="C61" s="82"/>
      <c r="D61" s="83" t="s">
        <v>88</v>
      </c>
      <c r="E61" s="82" t="s">
        <v>88</v>
      </c>
      <c r="F61" s="145" t="s">
        <v>88</v>
      </c>
      <c r="G61" s="145" t="s">
        <v>88</v>
      </c>
      <c r="H61" s="145" t="s">
        <v>88</v>
      </c>
      <c r="I61" s="145" t="s">
        <v>88</v>
      </c>
      <c r="J61" s="145" t="s">
        <v>88</v>
      </c>
      <c r="K61" s="145" t="s">
        <v>88</v>
      </c>
      <c r="L61" s="145" t="s">
        <v>88</v>
      </c>
      <c r="M61" s="135"/>
      <c r="N61" s="135"/>
      <c r="O61" s="80"/>
      <c r="P61" s="47"/>
      <c r="Q61" s="47"/>
    </row>
    <row r="62" spans="1:17" s="46" customFormat="1">
      <c r="P62" s="47"/>
      <c r="Q62" s="47"/>
    </row>
    <row r="63" spans="1:17" s="46" customFormat="1">
      <c r="B63" s="92"/>
      <c r="C63" s="82"/>
      <c r="D63" s="83"/>
      <c r="E63" s="82"/>
      <c r="F63" s="135"/>
      <c r="G63" s="135"/>
      <c r="H63" s="135"/>
      <c r="I63" s="135"/>
      <c r="J63" s="135"/>
      <c r="K63" s="135"/>
      <c r="L63" s="135"/>
      <c r="M63" s="135"/>
      <c r="N63" s="135"/>
      <c r="O63" s="80"/>
      <c r="P63" s="47"/>
      <c r="Q63" s="47"/>
    </row>
    <row r="64" spans="1:17" s="46" customFormat="1">
      <c r="B64" s="92"/>
      <c r="C64" s="82"/>
      <c r="D64" s="83"/>
      <c r="E64" s="82"/>
      <c r="F64" s="119"/>
      <c r="G64" s="119"/>
      <c r="H64" s="119"/>
      <c r="I64" s="119"/>
      <c r="J64" s="119"/>
      <c r="K64" s="119"/>
      <c r="L64" s="119"/>
      <c r="M64" s="119"/>
      <c r="N64" s="119"/>
      <c r="O64" s="80">
        <f t="shared" si="0"/>
        <v>0</v>
      </c>
      <c r="P64" s="47"/>
      <c r="Q64" s="47"/>
    </row>
    <row r="65" spans="2:18" s="46" customFormat="1">
      <c r="B65" s="92"/>
      <c r="C65" s="82"/>
      <c r="D65" s="83"/>
      <c r="E65" s="82"/>
      <c r="F65" s="119"/>
      <c r="G65" s="119"/>
      <c r="H65" s="119"/>
      <c r="I65" s="119"/>
      <c r="J65" s="119"/>
      <c r="K65" s="119"/>
      <c r="L65" s="119"/>
      <c r="M65" s="119"/>
      <c r="N65" s="119"/>
      <c r="O65" s="80">
        <f t="shared" si="0"/>
        <v>0</v>
      </c>
      <c r="P65" s="47"/>
      <c r="Q65" s="47"/>
    </row>
    <row r="66" spans="2:18" s="46" customFormat="1">
      <c r="B66" s="92"/>
      <c r="C66" s="82"/>
      <c r="D66" s="83"/>
      <c r="E66" s="82"/>
      <c r="F66" s="119"/>
      <c r="G66" s="119"/>
      <c r="H66" s="84"/>
      <c r="I66" s="84"/>
      <c r="J66" s="84"/>
      <c r="K66" s="84"/>
      <c r="L66" s="119"/>
      <c r="M66" s="119"/>
      <c r="N66" s="119"/>
      <c r="O66" s="80">
        <f t="shared" si="0"/>
        <v>0</v>
      </c>
      <c r="P66" s="47"/>
      <c r="Q66" s="47"/>
    </row>
    <row r="67" spans="2:18" s="46" customFormat="1">
      <c r="B67" s="92"/>
      <c r="C67" s="82"/>
      <c r="D67" s="83"/>
      <c r="E67" s="82"/>
      <c r="F67" s="119"/>
      <c r="G67" s="119"/>
      <c r="H67" s="84"/>
      <c r="I67" s="84"/>
      <c r="J67" s="84"/>
      <c r="K67" s="84"/>
      <c r="L67" s="119"/>
      <c r="M67" s="119"/>
      <c r="N67" s="119"/>
      <c r="O67" s="80">
        <f t="shared" si="0"/>
        <v>0</v>
      </c>
      <c r="P67" s="47"/>
      <c r="Q67" s="47"/>
    </row>
    <row r="68" spans="2:18" s="46" customFormat="1">
      <c r="B68" s="92"/>
      <c r="C68" s="82"/>
      <c r="D68" s="83"/>
      <c r="E68" s="82"/>
      <c r="F68" s="119"/>
      <c r="G68" s="119"/>
      <c r="H68" s="84"/>
      <c r="I68" s="84"/>
      <c r="J68" s="84"/>
      <c r="K68" s="84"/>
      <c r="L68" s="119"/>
      <c r="M68" s="119"/>
      <c r="N68" s="119"/>
      <c r="O68" s="80">
        <f t="shared" si="0"/>
        <v>0</v>
      </c>
      <c r="P68" s="47"/>
      <c r="Q68" s="47"/>
    </row>
    <row r="69" spans="2:18" s="46" customFormat="1">
      <c r="B69" s="81"/>
      <c r="C69" s="82"/>
      <c r="D69" s="83"/>
      <c r="E69" s="82"/>
      <c r="F69" s="119"/>
      <c r="G69" s="119"/>
      <c r="H69" s="84"/>
      <c r="I69" s="84"/>
      <c r="J69" s="84"/>
      <c r="K69" s="84"/>
      <c r="L69" s="119"/>
      <c r="M69" s="119"/>
      <c r="N69" s="119"/>
      <c r="O69" s="80">
        <f t="shared" si="0"/>
        <v>0</v>
      </c>
      <c r="P69" s="47"/>
      <c r="Q69" s="47"/>
    </row>
    <row r="70" spans="2:18" s="46" customFormat="1">
      <c r="B70" s="81"/>
      <c r="C70" s="82"/>
      <c r="D70" s="83"/>
      <c r="E70" s="82"/>
      <c r="F70" s="119"/>
      <c r="G70" s="119"/>
      <c r="H70" s="84"/>
      <c r="I70" s="84"/>
      <c r="J70" s="84"/>
      <c r="K70" s="84"/>
      <c r="L70" s="119"/>
      <c r="M70" s="119"/>
      <c r="N70" s="119"/>
      <c r="O70" s="80">
        <f t="shared" si="0"/>
        <v>0</v>
      </c>
      <c r="P70" s="47"/>
      <c r="Q70" s="47"/>
    </row>
    <row r="71" spans="2:18" s="46" customFormat="1">
      <c r="B71" s="81"/>
      <c r="C71" s="82"/>
      <c r="D71" s="83"/>
      <c r="E71" s="82"/>
      <c r="F71" s="119"/>
      <c r="G71" s="119"/>
      <c r="H71" s="84"/>
      <c r="I71" s="84"/>
      <c r="J71" s="84"/>
      <c r="K71" s="84"/>
      <c r="L71" s="119"/>
      <c r="M71" s="119"/>
      <c r="N71" s="119"/>
      <c r="O71" s="80">
        <f t="shared" si="0"/>
        <v>0</v>
      </c>
      <c r="P71" s="47"/>
      <c r="Q71" s="47"/>
    </row>
    <row r="72" spans="2:18" s="46" customFormat="1">
      <c r="B72" s="81"/>
      <c r="C72" s="82"/>
      <c r="D72" s="83"/>
      <c r="E72" s="82"/>
      <c r="F72" s="119"/>
      <c r="G72" s="119"/>
      <c r="H72" s="84"/>
      <c r="I72" s="84"/>
      <c r="J72" s="84"/>
      <c r="K72" s="84"/>
      <c r="L72" s="119"/>
      <c r="M72" s="119"/>
      <c r="N72" s="119"/>
      <c r="O72" s="80">
        <f t="shared" si="0"/>
        <v>0</v>
      </c>
      <c r="P72" s="47"/>
      <c r="Q72" s="47"/>
    </row>
    <row r="73" spans="2:18" s="46" customFormat="1">
      <c r="B73" s="81"/>
      <c r="C73" s="82"/>
      <c r="D73" s="83"/>
      <c r="E73" s="82"/>
      <c r="F73" s="119"/>
      <c r="G73" s="119"/>
      <c r="H73" s="84"/>
      <c r="I73" s="84"/>
      <c r="J73" s="84"/>
      <c r="K73" s="84"/>
      <c r="L73" s="119"/>
      <c r="M73" s="119"/>
      <c r="N73" s="119"/>
      <c r="O73" s="80">
        <f t="shared" si="0"/>
        <v>0</v>
      </c>
      <c r="P73" s="47"/>
      <c r="Q73" s="47"/>
    </row>
    <row r="74" spans="2:18" s="46" customFormat="1">
      <c r="B74" s="81"/>
      <c r="C74" s="82"/>
      <c r="D74" s="83"/>
      <c r="E74" s="82"/>
      <c r="F74" s="119"/>
      <c r="G74" s="119"/>
      <c r="H74" s="84"/>
      <c r="I74" s="84"/>
      <c r="J74" s="84"/>
      <c r="K74" s="84"/>
      <c r="L74" s="119"/>
      <c r="M74" s="119"/>
      <c r="N74" s="119"/>
      <c r="O74" s="80">
        <f t="shared" si="0"/>
        <v>0</v>
      </c>
      <c r="P74" s="47"/>
      <c r="Q74" s="47"/>
    </row>
    <row r="75" spans="2:18" s="46" customFormat="1">
      <c r="B75" s="81"/>
      <c r="C75" s="82"/>
      <c r="D75" s="83"/>
      <c r="E75" s="82"/>
      <c r="F75" s="119"/>
      <c r="G75" s="119"/>
      <c r="H75" s="84"/>
      <c r="I75" s="84"/>
      <c r="J75" s="84"/>
      <c r="K75" s="84"/>
      <c r="L75" s="119"/>
      <c r="M75" s="119"/>
      <c r="N75" s="119"/>
      <c r="O75" s="80">
        <f t="shared" si="0"/>
        <v>0</v>
      </c>
      <c r="P75" s="47"/>
      <c r="Q75" s="47"/>
    </row>
    <row r="76" spans="2:18" s="46" customFormat="1">
      <c r="B76" s="81"/>
      <c r="C76" s="82"/>
      <c r="D76" s="83"/>
      <c r="E76" s="82"/>
      <c r="F76" s="119"/>
      <c r="G76" s="119"/>
      <c r="H76" s="84"/>
      <c r="I76" s="84"/>
      <c r="J76" s="84"/>
      <c r="K76" s="84"/>
      <c r="L76" s="119"/>
      <c r="M76" s="119"/>
      <c r="N76" s="119"/>
      <c r="O76" s="80">
        <f t="shared" si="0"/>
        <v>0</v>
      </c>
      <c r="P76" s="47"/>
      <c r="Q76" s="47"/>
    </row>
    <row r="77" spans="2:18" s="46" customFormat="1">
      <c r="B77" s="75"/>
      <c r="C77" s="72"/>
      <c r="D77" s="85"/>
      <c r="E77" s="72"/>
      <c r="F77" s="72"/>
      <c r="G77" s="72"/>
      <c r="H77" s="72"/>
      <c r="I77" s="72"/>
      <c r="J77" s="72"/>
      <c r="K77" s="72"/>
      <c r="L77" s="72"/>
      <c r="M77" s="72"/>
      <c r="N77" s="72"/>
      <c r="O77" s="80">
        <f>COUNTA(C77:N77)</f>
        <v>0</v>
      </c>
      <c r="P77" s="47"/>
      <c r="Q77" s="47"/>
    </row>
    <row r="78" spans="2:18" s="46" customFormat="1">
      <c r="B78" s="74"/>
      <c r="C78" s="72"/>
      <c r="D78" s="73"/>
      <c r="E78" s="72"/>
      <c r="F78" s="72"/>
      <c r="G78" s="72"/>
      <c r="H78" s="72"/>
      <c r="I78" s="72"/>
      <c r="J78" s="72"/>
      <c r="K78" s="72"/>
      <c r="L78" s="72"/>
      <c r="M78" s="72"/>
      <c r="N78" s="72"/>
      <c r="O78" s="80">
        <f>COUNTA(C78:N78)</f>
        <v>0</v>
      </c>
      <c r="P78" s="47"/>
      <c r="Q78" s="47"/>
      <c r="R78" s="47"/>
    </row>
    <row r="79" spans="2:18" s="46" customFormat="1"/>
    <row r="80" spans="2:18" s="46" customFormat="1"/>
    <row r="81" s="46" customFormat="1"/>
    <row r="82" s="46" customFormat="1"/>
    <row r="83" s="46" customFormat="1"/>
    <row r="84" s="46" customFormat="1"/>
  </sheetData>
  <sheetProtection password="CDA8" sheet="1" formatCells="0" formatColumns="0" formatRows="0" insertRows="0" selectLockedCells="1" sort="0" autoFilter="0"/>
  <mergeCells count="54">
    <mergeCell ref="B1:B3"/>
    <mergeCell ref="C1:L1"/>
    <mergeCell ref="M1:O1"/>
    <mergeCell ref="C2:L2"/>
    <mergeCell ref="M2:O2"/>
    <mergeCell ref="C3:L3"/>
    <mergeCell ref="M3:O3"/>
    <mergeCell ref="C5:D5"/>
    <mergeCell ref="F5:O5"/>
    <mergeCell ref="C7:D7"/>
    <mergeCell ref="F7:O7"/>
    <mergeCell ref="C9:D9"/>
    <mergeCell ref="F9:O9"/>
    <mergeCell ref="C11:D11"/>
    <mergeCell ref="F11:O11"/>
    <mergeCell ref="C13:D13"/>
    <mergeCell ref="F13:O13"/>
    <mergeCell ref="C15:D15"/>
    <mergeCell ref="F15:O15"/>
    <mergeCell ref="B34:E34"/>
    <mergeCell ref="G34:I34"/>
    <mergeCell ref="B17:H17"/>
    <mergeCell ref="B18:B19"/>
    <mergeCell ref="C18:C19"/>
    <mergeCell ref="D18:G18"/>
    <mergeCell ref="H18:H19"/>
    <mergeCell ref="I18:I19"/>
    <mergeCell ref="J18:K19"/>
    <mergeCell ref="J20:K20"/>
    <mergeCell ref="B22:H22"/>
    <mergeCell ref="B24:H24"/>
    <mergeCell ref="B30:H30"/>
    <mergeCell ref="L34:O34"/>
    <mergeCell ref="F35:F37"/>
    <mergeCell ref="G35:K37"/>
    <mergeCell ref="L35:O37"/>
    <mergeCell ref="F38:F40"/>
    <mergeCell ref="G38:K40"/>
    <mergeCell ref="L38:O40"/>
    <mergeCell ref="F41:F43"/>
    <mergeCell ref="G41:K43"/>
    <mergeCell ref="L41:O43"/>
    <mergeCell ref="F44:F46"/>
    <mergeCell ref="G44:K46"/>
    <mergeCell ref="L44:O46"/>
    <mergeCell ref="B55:B56"/>
    <mergeCell ref="C55:N55"/>
    <mergeCell ref="O55:O56"/>
    <mergeCell ref="F47:F49"/>
    <mergeCell ref="G47:K49"/>
    <mergeCell ref="L47:O49"/>
    <mergeCell ref="F50:F52"/>
    <mergeCell ref="G50:K52"/>
    <mergeCell ref="L50:O52"/>
  </mergeCells>
  <conditionalFormatting sqref="C28:H28">
    <cfRule type="expression" dxfId="35" priority="1">
      <formula>"($C$31&gt;0.9)"</formula>
    </cfRule>
    <cfRule type="cellIs" dxfId="34" priority="2" operator="between">
      <formula>"$C$31=0.6"</formula>
      <formula>"$C$31=0.89"</formula>
    </cfRule>
    <cfRule type="expression" dxfId="33" priority="3">
      <formula>"($C$31&lt;0.6)"</formula>
    </cfRule>
  </conditionalFormatting>
  <dataValidations count="1">
    <dataValidation type="decimal" operator="greaterThanOrEqual" allowBlank="1" showInputMessage="1" showErrorMessage="1" error="Debe digitar valores numéricos mayores o iguales a cero" sqref="C33:H33 C29:H29">
      <formula1>0</formula1>
    </dataValidation>
  </dataValidations>
  <printOptions horizontalCentered="1" verticalCentered="1"/>
  <pageMargins left="0.23622047244094491" right="0.23622047244094491" top="0.39370078740157483" bottom="0.35433070866141736" header="0.31496062992125984" footer="0.31496062992125984"/>
  <pageSetup paperSize="5" scale="50" orientation="landscape" r:id="rId1"/>
  <headerFooter alignWithMargins="0">
    <oddFooter>&amp;CPàgina &amp;P de &amp;N</oddFooter>
  </headerFooter>
  <rowBreaks count="2" manualBreakCount="2">
    <brk id="32" max="14" man="1"/>
    <brk id="52" max="14" man="1"/>
  </rowBreaks>
  <drawing r:id="rId2"/>
  <legacyDrawing r:id="rId3"/>
</worksheet>
</file>

<file path=xl/worksheets/sheet3.xml><?xml version="1.0" encoding="utf-8"?>
<worksheet xmlns="http://schemas.openxmlformats.org/spreadsheetml/2006/main" xmlns:r="http://schemas.openxmlformats.org/officeDocument/2006/relationships">
  <dimension ref="A1:T84"/>
  <sheetViews>
    <sheetView view="pageBreakPreview" topLeftCell="A7" zoomScale="70" zoomScaleNormal="100" zoomScaleSheetLayoutView="70" workbookViewId="0">
      <selection activeCell="C1" sqref="C1:O3"/>
    </sheetView>
  </sheetViews>
  <sheetFormatPr baseColWidth="10" defaultRowHeight="12.75"/>
  <cols>
    <col min="1" max="1" width="1.7109375" style="2" customWidth="1"/>
    <col min="2" max="2" width="29.85546875" style="2" customWidth="1"/>
    <col min="3" max="3" width="15.85546875" style="2" customWidth="1"/>
    <col min="4" max="4" width="17" style="2" customWidth="1"/>
    <col min="5" max="5" width="23.5703125" style="2" customWidth="1"/>
    <col min="6" max="6" width="15.28515625" style="2" customWidth="1"/>
    <col min="7" max="7" width="21.85546875" style="2" customWidth="1"/>
    <col min="8" max="8" width="16.7109375" style="2" customWidth="1"/>
    <col min="9" max="9" width="16.140625" style="2" customWidth="1"/>
    <col min="10" max="10" width="11.42578125" style="2"/>
    <col min="11" max="11" width="8.28515625" style="2" customWidth="1"/>
    <col min="12" max="12" width="8.42578125" style="2" customWidth="1"/>
    <col min="13" max="13" width="10.7109375" style="2" customWidth="1"/>
    <col min="14" max="14" width="11.140625" style="2" bestFit="1" customWidth="1"/>
    <col min="15" max="15" width="36.7109375" style="2" bestFit="1" customWidth="1"/>
    <col min="16" max="16384" width="11.42578125" style="2"/>
  </cols>
  <sheetData>
    <row r="1" spans="1:20" ht="36.75" customHeight="1">
      <c r="A1" s="1"/>
      <c r="B1" s="260"/>
      <c r="C1" s="262" t="s">
        <v>70</v>
      </c>
      <c r="D1" s="262"/>
      <c r="E1" s="262"/>
      <c r="F1" s="262"/>
      <c r="G1" s="262"/>
      <c r="H1" s="262"/>
      <c r="I1" s="262"/>
      <c r="J1" s="262"/>
      <c r="K1" s="262"/>
      <c r="L1" s="263"/>
      <c r="M1" s="297" t="s">
        <v>175</v>
      </c>
      <c r="N1" s="298"/>
      <c r="O1" s="299"/>
      <c r="Q1" s="1"/>
    </row>
    <row r="2" spans="1:20" ht="27" customHeight="1" thickBot="1">
      <c r="A2" s="1"/>
      <c r="B2" s="260"/>
      <c r="C2" s="268" t="s">
        <v>190</v>
      </c>
      <c r="D2" s="268"/>
      <c r="E2" s="268"/>
      <c r="F2" s="268"/>
      <c r="G2" s="268"/>
      <c r="H2" s="268"/>
      <c r="I2" s="268"/>
      <c r="J2" s="268"/>
      <c r="K2" s="268"/>
      <c r="L2" s="269"/>
      <c r="M2" s="300" t="s">
        <v>69</v>
      </c>
      <c r="N2" s="301"/>
      <c r="O2" s="302"/>
      <c r="Q2" s="1"/>
    </row>
    <row r="3" spans="1:20" ht="34.5" customHeight="1" thickBot="1">
      <c r="A3" s="1"/>
      <c r="B3" s="260"/>
      <c r="C3" s="268" t="s">
        <v>48</v>
      </c>
      <c r="D3" s="303"/>
      <c r="E3" s="303"/>
      <c r="F3" s="303"/>
      <c r="G3" s="303"/>
      <c r="H3" s="303"/>
      <c r="I3" s="303"/>
      <c r="J3" s="303"/>
      <c r="K3" s="303"/>
      <c r="L3" s="304"/>
      <c r="M3" s="305" t="s">
        <v>1</v>
      </c>
      <c r="N3" s="306"/>
      <c r="O3" s="307"/>
      <c r="Q3" s="1"/>
    </row>
    <row r="4" spans="1:20" ht="15" customHeight="1">
      <c r="A4" s="1"/>
      <c r="B4" s="10"/>
      <c r="C4" s="132"/>
      <c r="D4" s="132"/>
      <c r="E4" s="132"/>
      <c r="F4" s="132"/>
      <c r="G4" s="132"/>
      <c r="H4" s="132"/>
      <c r="I4" s="132"/>
      <c r="J4" s="132"/>
      <c r="K4" s="132"/>
      <c r="L4" s="132"/>
      <c r="M4" s="25"/>
      <c r="N4" s="25"/>
      <c r="Q4" s="1"/>
    </row>
    <row r="5" spans="1:20" ht="33" customHeight="1">
      <c r="A5" s="1"/>
      <c r="B5" s="30" t="s">
        <v>9</v>
      </c>
      <c r="C5" s="251">
        <v>2015</v>
      </c>
      <c r="D5" s="258"/>
      <c r="E5" s="26" t="s">
        <v>10</v>
      </c>
      <c r="F5" s="251" t="s">
        <v>74</v>
      </c>
      <c r="G5" s="259"/>
      <c r="H5" s="259"/>
      <c r="I5" s="259"/>
      <c r="J5" s="259"/>
      <c r="K5" s="259"/>
      <c r="L5" s="259"/>
      <c r="M5" s="259"/>
      <c r="N5" s="259"/>
      <c r="O5" s="252"/>
      <c r="P5" s="12"/>
      <c r="Q5" s="11"/>
      <c r="R5" s="11"/>
      <c r="S5" s="11"/>
      <c r="T5" s="1"/>
    </row>
    <row r="6" spans="1:20" s="1" customFormat="1" ht="6" customHeight="1">
      <c r="B6" s="20"/>
      <c r="C6" s="50"/>
      <c r="D6" s="50"/>
      <c r="E6" s="5"/>
      <c r="F6" s="48"/>
      <c r="G6" s="48"/>
      <c r="H6" s="48"/>
      <c r="I6" s="48"/>
      <c r="J6" s="48"/>
      <c r="K6" s="48"/>
      <c r="L6" s="48"/>
      <c r="M6" s="48"/>
      <c r="N6" s="48"/>
      <c r="O6" s="11"/>
      <c r="P6" s="11"/>
      <c r="Q6" s="11"/>
      <c r="R6" s="11"/>
      <c r="S6" s="11"/>
    </row>
    <row r="7" spans="1:20" ht="54" customHeight="1">
      <c r="A7" s="1"/>
      <c r="B7" s="76" t="s">
        <v>64</v>
      </c>
      <c r="C7" s="251" t="s">
        <v>77</v>
      </c>
      <c r="D7" s="252"/>
      <c r="E7" s="26" t="s">
        <v>12</v>
      </c>
      <c r="F7" s="251" t="s">
        <v>89</v>
      </c>
      <c r="G7" s="259"/>
      <c r="H7" s="259"/>
      <c r="I7" s="259"/>
      <c r="J7" s="259"/>
      <c r="K7" s="259"/>
      <c r="L7" s="259"/>
      <c r="M7" s="259"/>
      <c r="N7" s="259"/>
      <c r="O7" s="252"/>
      <c r="P7" s="13"/>
      <c r="Q7" s="13"/>
      <c r="R7" s="13"/>
      <c r="S7" s="13"/>
      <c r="T7" s="1"/>
    </row>
    <row r="8" spans="1:20" ht="6" customHeight="1">
      <c r="A8" s="1"/>
      <c r="B8" s="20"/>
      <c r="C8" s="50"/>
      <c r="D8" s="50"/>
      <c r="E8" s="5"/>
      <c r="F8" s="48"/>
      <c r="G8" s="48"/>
      <c r="H8" s="48"/>
      <c r="I8" s="48"/>
      <c r="J8" s="48"/>
      <c r="K8" s="48"/>
      <c r="L8" s="48"/>
      <c r="M8" s="48"/>
      <c r="N8" s="48"/>
      <c r="O8" s="11"/>
      <c r="P8" s="11"/>
      <c r="Q8" s="11"/>
      <c r="R8" s="11"/>
      <c r="S8" s="11"/>
      <c r="T8" s="1"/>
    </row>
    <row r="9" spans="1:20" ht="43.5" customHeight="1">
      <c r="A9" s="1"/>
      <c r="B9" s="30" t="s">
        <v>13</v>
      </c>
      <c r="C9" s="251" t="s">
        <v>78</v>
      </c>
      <c r="D9" s="252"/>
      <c r="E9" s="26" t="s">
        <v>65</v>
      </c>
      <c r="F9" s="251" t="s">
        <v>79</v>
      </c>
      <c r="G9" s="259"/>
      <c r="H9" s="259"/>
      <c r="I9" s="259"/>
      <c r="J9" s="259"/>
      <c r="K9" s="259"/>
      <c r="L9" s="259"/>
      <c r="M9" s="259"/>
      <c r="N9" s="259"/>
      <c r="O9" s="252"/>
      <c r="P9" s="12"/>
      <c r="Q9" s="12"/>
      <c r="R9" s="12"/>
      <c r="S9" s="12"/>
      <c r="T9" s="1"/>
    </row>
    <row r="10" spans="1:20" ht="10.5" customHeight="1">
      <c r="A10" s="1"/>
      <c r="B10" s="20"/>
      <c r="C10" s="50"/>
      <c r="D10" s="50"/>
      <c r="E10" s="5"/>
      <c r="F10" s="48"/>
      <c r="G10" s="48"/>
      <c r="H10" s="48"/>
      <c r="I10" s="48"/>
      <c r="J10" s="48"/>
      <c r="K10" s="48"/>
      <c r="L10" s="48"/>
      <c r="M10" s="48"/>
      <c r="N10" s="48"/>
      <c r="O10" s="11"/>
      <c r="P10" s="11"/>
      <c r="Q10" s="11"/>
      <c r="R10" s="11"/>
      <c r="S10" s="11"/>
      <c r="T10" s="1"/>
    </row>
    <row r="11" spans="1:20" ht="54" customHeight="1">
      <c r="A11" s="1"/>
      <c r="B11" s="31" t="s">
        <v>15</v>
      </c>
      <c r="C11" s="251" t="s">
        <v>75</v>
      </c>
      <c r="D11" s="252"/>
      <c r="E11" s="26" t="s">
        <v>66</v>
      </c>
      <c r="F11" s="253" t="s">
        <v>80</v>
      </c>
      <c r="G11" s="253"/>
      <c r="H11" s="253"/>
      <c r="I11" s="253"/>
      <c r="J11" s="253"/>
      <c r="K11" s="253"/>
      <c r="L11" s="253"/>
      <c r="M11" s="253"/>
      <c r="N11" s="253"/>
      <c r="O11" s="253"/>
      <c r="P11" s="13"/>
      <c r="Q11" s="13"/>
      <c r="R11" s="13"/>
      <c r="S11" s="13"/>
      <c r="T11" s="1"/>
    </row>
    <row r="12" spans="1:20" ht="6.75" customHeight="1">
      <c r="A12" s="1"/>
      <c r="B12" s="21"/>
      <c r="C12" s="50"/>
      <c r="D12" s="50"/>
      <c r="E12" s="19"/>
      <c r="F12" s="48"/>
      <c r="G12" s="48"/>
      <c r="H12" s="48"/>
      <c r="I12" s="48"/>
      <c r="J12" s="48"/>
      <c r="K12" s="48"/>
      <c r="L12" s="48"/>
      <c r="M12" s="48"/>
      <c r="N12" s="48"/>
      <c r="O12" s="11"/>
      <c r="P12" s="11"/>
      <c r="Q12" s="11"/>
      <c r="R12" s="11"/>
      <c r="S12" s="11"/>
      <c r="T12" s="1"/>
    </row>
    <row r="13" spans="1:20" ht="51.75" customHeight="1">
      <c r="A13" s="1"/>
      <c r="B13" s="31" t="s">
        <v>16</v>
      </c>
      <c r="C13" s="251" t="s">
        <v>76</v>
      </c>
      <c r="D13" s="252"/>
      <c r="E13" s="26" t="s">
        <v>67</v>
      </c>
      <c r="F13" s="253" t="s">
        <v>90</v>
      </c>
      <c r="G13" s="253"/>
      <c r="H13" s="253"/>
      <c r="I13" s="253"/>
      <c r="J13" s="253"/>
      <c r="K13" s="253"/>
      <c r="L13" s="253"/>
      <c r="M13" s="253"/>
      <c r="N13" s="253"/>
      <c r="O13" s="253"/>
      <c r="P13" s="13"/>
      <c r="Q13" s="13"/>
      <c r="R13" s="13"/>
      <c r="S13" s="13"/>
      <c r="T13" s="1"/>
    </row>
    <row r="14" spans="1:20" ht="8.25" customHeight="1">
      <c r="B14" s="22"/>
      <c r="F14" s="49"/>
      <c r="G14" s="49"/>
      <c r="H14" s="49"/>
      <c r="I14" s="49"/>
      <c r="J14" s="49"/>
      <c r="K14" s="49"/>
      <c r="L14" s="49"/>
      <c r="M14" s="49"/>
      <c r="N14" s="49"/>
    </row>
    <row r="15" spans="1:20" ht="51" customHeight="1">
      <c r="B15" s="77" t="s">
        <v>20</v>
      </c>
      <c r="C15" s="254" t="s">
        <v>103</v>
      </c>
      <c r="D15" s="254"/>
      <c r="E15" s="79" t="s">
        <v>68</v>
      </c>
      <c r="F15" s="255" t="s">
        <v>132</v>
      </c>
      <c r="G15" s="256"/>
      <c r="H15" s="256"/>
      <c r="I15" s="256"/>
      <c r="J15" s="256"/>
      <c r="K15" s="256"/>
      <c r="L15" s="256"/>
      <c r="M15" s="256"/>
      <c r="N15" s="256"/>
      <c r="O15" s="257"/>
    </row>
    <row r="16" spans="1:20" ht="24.75" customHeight="1">
      <c r="B16" s="23"/>
      <c r="C16" s="10"/>
      <c r="D16" s="24"/>
      <c r="E16" s="24"/>
      <c r="F16" s="10"/>
    </row>
    <row r="17" spans="2:11" ht="16.5" thickBot="1">
      <c r="B17" s="241" t="s">
        <v>18</v>
      </c>
      <c r="C17" s="241"/>
      <c r="D17" s="241"/>
      <c r="E17" s="241"/>
      <c r="F17" s="241"/>
      <c r="G17" s="241"/>
      <c r="H17" s="241"/>
    </row>
    <row r="18" spans="2:11" ht="12.75" customHeight="1">
      <c r="B18" s="242" t="s">
        <v>19</v>
      </c>
      <c r="C18" s="244" t="s">
        <v>39</v>
      </c>
      <c r="D18" s="246" t="s">
        <v>21</v>
      </c>
      <c r="E18" s="247"/>
      <c r="F18" s="247"/>
      <c r="G18" s="248"/>
      <c r="H18" s="249" t="s">
        <v>41</v>
      </c>
      <c r="I18" s="249" t="s">
        <v>42</v>
      </c>
      <c r="J18" s="234" t="s">
        <v>61</v>
      </c>
      <c r="K18" s="234"/>
    </row>
    <row r="19" spans="2:11" ht="41.25" customHeight="1">
      <c r="B19" s="243"/>
      <c r="C19" s="245"/>
      <c r="D19" s="130" t="s">
        <v>22</v>
      </c>
      <c r="E19" s="29" t="s">
        <v>23</v>
      </c>
      <c r="F19" s="29" t="s">
        <v>24</v>
      </c>
      <c r="G19" s="29" t="s">
        <v>71</v>
      </c>
      <c r="H19" s="250"/>
      <c r="I19" s="250"/>
      <c r="J19" s="234"/>
      <c r="K19" s="234"/>
    </row>
    <row r="20" spans="2:11" ht="153" customHeight="1">
      <c r="B20" s="65" t="s">
        <v>154</v>
      </c>
      <c r="C20" s="78"/>
      <c r="D20" s="134" t="s">
        <v>139</v>
      </c>
      <c r="E20" s="67">
        <v>100</v>
      </c>
      <c r="F20" s="67" t="s">
        <v>149</v>
      </c>
      <c r="G20" s="66" t="s">
        <v>140</v>
      </c>
      <c r="H20" s="68"/>
      <c r="I20" s="69">
        <v>213011297</v>
      </c>
      <c r="J20" s="235">
        <v>1</v>
      </c>
      <c r="K20" s="235"/>
    </row>
    <row r="22" spans="2:11" ht="15.75">
      <c r="B22" s="236"/>
      <c r="C22" s="236"/>
      <c r="D22" s="236"/>
      <c r="E22" s="236"/>
      <c r="F22" s="236"/>
      <c r="G22" s="236"/>
      <c r="H22" s="236"/>
      <c r="J22" s="2" t="s">
        <v>62</v>
      </c>
    </row>
    <row r="23" spans="2:11">
      <c r="J23" s="2" t="s">
        <v>63</v>
      </c>
    </row>
    <row r="24" spans="2:11" ht="21" customHeight="1" thickBot="1">
      <c r="B24" s="237" t="s">
        <v>58</v>
      </c>
      <c r="C24" s="237"/>
      <c r="D24" s="237"/>
      <c r="E24" s="237"/>
      <c r="F24" s="237"/>
      <c r="G24" s="237"/>
      <c r="H24" s="237"/>
    </row>
    <row r="25" spans="2:11" ht="13.5" thickBot="1">
      <c r="B25" s="53" t="s">
        <v>59</v>
      </c>
      <c r="C25" s="34" t="s">
        <v>2</v>
      </c>
      <c r="D25" s="35" t="s">
        <v>3</v>
      </c>
      <c r="E25" s="35" t="s">
        <v>4</v>
      </c>
      <c r="F25" s="35" t="s">
        <v>5</v>
      </c>
      <c r="G25" s="35" t="s">
        <v>6</v>
      </c>
      <c r="H25" s="36" t="s">
        <v>7</v>
      </c>
    </row>
    <row r="26" spans="2:11" ht="39.75" customHeight="1">
      <c r="B26" s="70" t="s">
        <v>141</v>
      </c>
      <c r="C26" s="62">
        <v>16.5</v>
      </c>
      <c r="D26" s="63">
        <v>16.5</v>
      </c>
      <c r="E26" s="63">
        <v>16.5</v>
      </c>
      <c r="F26" s="63">
        <v>16.5</v>
      </c>
      <c r="G26" s="63">
        <v>16.5</v>
      </c>
      <c r="H26" s="64">
        <v>17</v>
      </c>
    </row>
    <row r="27" spans="2:11" ht="36.75" customHeight="1" thickBot="1">
      <c r="B27" s="71" t="s">
        <v>142</v>
      </c>
      <c r="C27" s="14">
        <f>E20</f>
        <v>100</v>
      </c>
      <c r="D27" s="15">
        <f>E20</f>
        <v>100</v>
      </c>
      <c r="E27" s="15">
        <f>E20</f>
        <v>100</v>
      </c>
      <c r="F27" s="15">
        <f>E20</f>
        <v>100</v>
      </c>
      <c r="G27" s="15">
        <f>E20</f>
        <v>100</v>
      </c>
      <c r="H27" s="15">
        <f>E20</f>
        <v>100</v>
      </c>
    </row>
    <row r="28" spans="2:11" ht="29.25" customHeight="1" thickBot="1">
      <c r="B28" s="16" t="s">
        <v>38</v>
      </c>
      <c r="C28" s="61">
        <f>IF($J$20=1,IF((C26/C27)&gt;=1,1,(C26/C27)),IF($J$20=2,IF((1-(C26/C27))&lt;=0,0,1-(C26/C27)),""))</f>
        <v>0.16500000000000001</v>
      </c>
      <c r="D28" s="61">
        <f>IF($J$20=1,IF((SUM(C26:D26)/D27)&gt;=1,1,(SUM(C26:D26)/D27)),IF($J$20=2,IF((1-(SUM(C26:D26)/D27))&lt;=0,0,1-(SUM(C26:D26)/D27)),""))</f>
        <v>0.33</v>
      </c>
      <c r="E28" s="61">
        <f>IF($J$20=1,IF((SUM(C26:E26)/E27)&gt;=1,1,(SUM(C26:E26)/E27)),IF($J$20=2,IF((1-(SUM(C26:E26)/E27))&lt;=0,0,1-(SUM(C26:E26)/E27)),""))</f>
        <v>0.495</v>
      </c>
      <c r="F28" s="61">
        <f>IF($J$20=1,IF((SUM(C26:F26)/F27)&gt;=1,1,(SUM(C26:F26)/F27)),IF($J$20=2,IF((1-(SUM(C26:F26)/F27))&lt;=0,0,1-(SUM(C26:F26)/F27)),""))</f>
        <v>0.66</v>
      </c>
      <c r="G28" s="61">
        <f>IF($J$20=1,IF((SUM(C26:G26)/G27)&gt;=1,1,(SUM(C26:G26)/G27)),IF($J$20=2,IF((1-(SUM(C26:G26)/G27))&lt;=0,0,1-(SUM(C26:G26)/G27)),""))</f>
        <v>0.82499999999999996</v>
      </c>
      <c r="H28" s="61">
        <f>IF($J$20=1,IF((SUM(C26:H26)/H27)&gt;=1,1,(SUM(C26:H26)/H27)),IF($J$20=2,IF((1-(SUM(C26:H26)/H27))&lt;=0,0,1-(SUM(C26:H26)/H27)),""))</f>
        <v>0.995</v>
      </c>
    </row>
    <row r="29" spans="2:11" ht="24" customHeight="1">
      <c r="B29" s="6"/>
      <c r="C29" s="7" t="e">
        <f>C7=#REF!*1.3</f>
        <v>#REF!</v>
      </c>
      <c r="D29" s="7" t="e">
        <f>#REF!*1.3</f>
        <v>#REF!</v>
      </c>
      <c r="E29" s="7" t="e">
        <f>#REF!*1.3</f>
        <v>#REF!</v>
      </c>
      <c r="F29" s="7" t="e">
        <f>#REF!*1.3</f>
        <v>#REF!</v>
      </c>
      <c r="G29" s="7" t="e">
        <f>#REF!*1.3</f>
        <v>#REF!</v>
      </c>
      <c r="H29" s="7" t="e">
        <f>#REF!*1.3</f>
        <v>#REF!</v>
      </c>
    </row>
    <row r="30" spans="2:11" ht="24.75" customHeight="1" thickBot="1">
      <c r="B30" s="238" t="s">
        <v>57</v>
      </c>
      <c r="C30" s="238"/>
      <c r="D30" s="238"/>
      <c r="E30" s="238"/>
      <c r="F30" s="238"/>
      <c r="G30" s="238"/>
      <c r="H30" s="238"/>
    </row>
    <row r="31" spans="2:11" ht="40.5" customHeight="1" thickBot="1">
      <c r="B31" s="37" t="s">
        <v>44</v>
      </c>
      <c r="C31" s="113">
        <v>15137217</v>
      </c>
      <c r="D31" s="113">
        <v>30274434</v>
      </c>
      <c r="E31" s="113">
        <f>54485740+40000000+14784606+25000000+53000000+12799638</f>
        <v>200069984</v>
      </c>
      <c r="F31" s="113">
        <v>2000000</v>
      </c>
      <c r="G31" s="113">
        <v>10696025</v>
      </c>
      <c r="H31" s="120">
        <v>12430023</v>
      </c>
    </row>
    <row r="32" spans="2:11" ht="26.25" thickBot="1">
      <c r="B32" s="37" t="s">
        <v>43</v>
      </c>
      <c r="C32" s="17">
        <f>(C31/$I20)</f>
        <v>7.1062977472035202E-2</v>
      </c>
      <c r="D32" s="17">
        <f>(D31/$I20)+C32</f>
        <v>0.21318893241610559</v>
      </c>
      <c r="E32" s="17">
        <f>(E31/$I20)+D32</f>
        <v>1.1524348166379177</v>
      </c>
      <c r="F32" s="17">
        <f>(F31/$I20)+E32</f>
        <v>1.1618239900205858</v>
      </c>
      <c r="G32" s="17">
        <f>(G31/$I20)+F32</f>
        <v>1.2120374066357618</v>
      </c>
      <c r="H32" s="18">
        <f>(H31/$I20)+G32</f>
        <v>1.2703912271845377</v>
      </c>
    </row>
    <row r="33" spans="1:17">
      <c r="C33" s="7" t="e">
        <f>#REF!*1.1</f>
        <v>#REF!</v>
      </c>
      <c r="D33" s="7" t="e">
        <f>#REF!*1.1</f>
        <v>#REF!</v>
      </c>
      <c r="E33" s="7" t="e">
        <f>#REF!*1.1</f>
        <v>#REF!</v>
      </c>
      <c r="F33" s="7" t="e">
        <f>#REF!*1.1</f>
        <v>#REF!</v>
      </c>
      <c r="G33" s="7" t="e">
        <f>#REF!*1.1</f>
        <v>#REF!</v>
      </c>
      <c r="H33" s="7" t="e">
        <f>#REF!*1.1</f>
        <v>#REF!</v>
      </c>
    </row>
    <row r="34" spans="1:17" ht="15.75">
      <c r="B34" s="239" t="s">
        <v>8</v>
      </c>
      <c r="C34" s="239"/>
      <c r="D34" s="239"/>
      <c r="E34" s="239"/>
      <c r="G34" s="240" t="s">
        <v>52</v>
      </c>
      <c r="H34" s="240"/>
      <c r="I34" s="240"/>
      <c r="J34" s="129"/>
      <c r="K34" s="129"/>
      <c r="L34" s="215" t="s">
        <v>53</v>
      </c>
      <c r="M34" s="215"/>
      <c r="N34" s="215"/>
      <c r="O34" s="215"/>
    </row>
    <row r="35" spans="1:17" ht="12" customHeight="1">
      <c r="A35" s="1"/>
      <c r="B35" s="1"/>
      <c r="C35" s="9"/>
      <c r="D35" s="8"/>
      <c r="E35" s="8"/>
      <c r="F35" s="158" t="s">
        <v>49</v>
      </c>
      <c r="G35" s="288"/>
      <c r="H35" s="289"/>
      <c r="I35" s="289"/>
      <c r="J35" s="289"/>
      <c r="K35" s="290"/>
      <c r="L35" s="216"/>
      <c r="M35" s="217"/>
      <c r="N35" s="217"/>
      <c r="O35" s="218"/>
    </row>
    <row r="36" spans="1:17" ht="9" customHeight="1">
      <c r="A36" s="1"/>
      <c r="B36" s="1"/>
      <c r="C36" s="9"/>
      <c r="D36" s="1"/>
      <c r="E36" s="1"/>
      <c r="F36" s="158"/>
      <c r="G36" s="291"/>
      <c r="H36" s="292"/>
      <c r="I36" s="292"/>
      <c r="J36" s="292"/>
      <c r="K36" s="293"/>
      <c r="L36" s="219"/>
      <c r="M36" s="220"/>
      <c r="N36" s="220"/>
      <c r="O36" s="221"/>
      <c r="P36" s="1"/>
      <c r="Q36" s="1"/>
    </row>
    <row r="37" spans="1:17" ht="21" customHeight="1">
      <c r="A37" s="1"/>
      <c r="B37" s="1"/>
      <c r="C37" s="1"/>
      <c r="D37" s="1"/>
      <c r="E37" s="1"/>
      <c r="F37" s="158"/>
      <c r="G37" s="294"/>
      <c r="H37" s="295"/>
      <c r="I37" s="295"/>
      <c r="J37" s="295"/>
      <c r="K37" s="296"/>
      <c r="L37" s="222"/>
      <c r="M37" s="223"/>
      <c r="N37" s="223"/>
      <c r="O37" s="224"/>
      <c r="P37" s="1"/>
      <c r="Q37" s="1"/>
    </row>
    <row r="38" spans="1:17">
      <c r="A38" s="1"/>
      <c r="B38" s="1"/>
      <c r="C38" s="1"/>
      <c r="D38" s="1"/>
      <c r="E38" s="1"/>
      <c r="F38" s="158" t="s">
        <v>54</v>
      </c>
      <c r="G38" s="186"/>
      <c r="H38" s="225"/>
      <c r="I38" s="225"/>
      <c r="J38" s="225"/>
      <c r="K38" s="226"/>
      <c r="L38" s="233"/>
      <c r="M38" s="233"/>
      <c r="N38" s="233"/>
      <c r="O38" s="233"/>
      <c r="P38" s="1"/>
      <c r="Q38" s="1"/>
    </row>
    <row r="39" spans="1:17">
      <c r="A39" s="1"/>
      <c r="B39" s="1"/>
      <c r="C39" s="1"/>
      <c r="D39" s="1"/>
      <c r="E39" s="1"/>
      <c r="F39" s="158"/>
      <c r="G39" s="227"/>
      <c r="H39" s="228"/>
      <c r="I39" s="228"/>
      <c r="J39" s="228"/>
      <c r="K39" s="229"/>
      <c r="L39" s="233"/>
      <c r="M39" s="233"/>
      <c r="N39" s="233"/>
      <c r="O39" s="233"/>
      <c r="P39" s="1"/>
      <c r="Q39" s="1"/>
    </row>
    <row r="40" spans="1:17">
      <c r="A40" s="1"/>
      <c r="B40" s="1"/>
      <c r="C40" s="1"/>
      <c r="D40" s="1"/>
      <c r="E40" s="1"/>
      <c r="F40" s="158"/>
      <c r="G40" s="230"/>
      <c r="H40" s="231"/>
      <c r="I40" s="231"/>
      <c r="J40" s="231"/>
      <c r="K40" s="232"/>
      <c r="L40" s="233"/>
      <c r="M40" s="233"/>
      <c r="N40" s="233"/>
      <c r="O40" s="233"/>
      <c r="P40" s="1"/>
      <c r="Q40" s="1"/>
    </row>
    <row r="41" spans="1:17">
      <c r="A41" s="1"/>
      <c r="B41" s="1"/>
      <c r="C41" s="1"/>
      <c r="D41" s="1"/>
      <c r="E41" s="1"/>
      <c r="F41" s="158" t="s">
        <v>55</v>
      </c>
      <c r="G41" s="186"/>
      <c r="H41" s="187"/>
      <c r="I41" s="187"/>
      <c r="J41" s="187"/>
      <c r="K41" s="188"/>
      <c r="L41" s="195"/>
      <c r="M41" s="196"/>
      <c r="N41" s="196"/>
      <c r="O41" s="197"/>
      <c r="P41" s="1"/>
      <c r="Q41" s="1"/>
    </row>
    <row r="42" spans="1:17">
      <c r="A42" s="1"/>
      <c r="B42" s="1"/>
      <c r="C42" s="1"/>
      <c r="D42" s="1"/>
      <c r="E42" s="1"/>
      <c r="F42" s="158"/>
      <c r="G42" s="189"/>
      <c r="H42" s="190"/>
      <c r="I42" s="190"/>
      <c r="J42" s="190"/>
      <c r="K42" s="191"/>
      <c r="L42" s="198"/>
      <c r="M42" s="199"/>
      <c r="N42" s="199"/>
      <c r="O42" s="200"/>
      <c r="P42" s="1"/>
      <c r="Q42" s="1"/>
    </row>
    <row r="43" spans="1:17">
      <c r="A43" s="1"/>
      <c r="B43" s="1"/>
      <c r="C43" s="1"/>
      <c r="D43" s="1"/>
      <c r="E43" s="1"/>
      <c r="F43" s="158"/>
      <c r="G43" s="192"/>
      <c r="H43" s="193"/>
      <c r="I43" s="193"/>
      <c r="J43" s="193"/>
      <c r="K43" s="194"/>
      <c r="L43" s="201"/>
      <c r="M43" s="202"/>
      <c r="N43" s="202"/>
      <c r="O43" s="203"/>
      <c r="P43" s="1"/>
      <c r="Q43" s="1"/>
    </row>
    <row r="44" spans="1:17">
      <c r="A44" s="1"/>
      <c r="B44" s="1"/>
      <c r="C44" s="1"/>
      <c r="D44" s="1"/>
      <c r="E44" s="1"/>
      <c r="F44" s="158" t="s">
        <v>50</v>
      </c>
      <c r="G44" s="204"/>
      <c r="H44" s="205"/>
      <c r="I44" s="205"/>
      <c r="J44" s="205"/>
      <c r="K44" s="206"/>
      <c r="L44" s="213"/>
      <c r="M44" s="214"/>
      <c r="N44" s="214"/>
      <c r="O44" s="214"/>
      <c r="P44" s="1"/>
      <c r="Q44" s="1"/>
    </row>
    <row r="45" spans="1:17">
      <c r="A45" s="1"/>
      <c r="B45" s="1"/>
      <c r="C45" s="1"/>
      <c r="D45" s="1"/>
      <c r="E45" s="1"/>
      <c r="F45" s="158"/>
      <c r="G45" s="207"/>
      <c r="H45" s="208"/>
      <c r="I45" s="208"/>
      <c r="J45" s="208"/>
      <c r="K45" s="209"/>
      <c r="L45" s="214"/>
      <c r="M45" s="214"/>
      <c r="N45" s="214"/>
      <c r="O45" s="214"/>
      <c r="P45" s="1"/>
      <c r="Q45" s="1"/>
    </row>
    <row r="46" spans="1:17">
      <c r="A46" s="1"/>
      <c r="B46" s="1"/>
      <c r="C46" s="1"/>
      <c r="D46" s="1"/>
      <c r="E46" s="1"/>
      <c r="F46" s="158"/>
      <c r="G46" s="210"/>
      <c r="H46" s="211"/>
      <c r="I46" s="211"/>
      <c r="J46" s="211"/>
      <c r="K46" s="212"/>
      <c r="L46" s="214"/>
      <c r="M46" s="214"/>
      <c r="N46" s="214"/>
      <c r="O46" s="214"/>
      <c r="P46" s="1"/>
      <c r="Q46" s="1"/>
    </row>
    <row r="47" spans="1:17">
      <c r="A47" s="1"/>
      <c r="B47" s="1"/>
      <c r="C47" s="1"/>
      <c r="D47" s="1"/>
      <c r="E47" s="1"/>
      <c r="F47" s="158" t="s">
        <v>56</v>
      </c>
      <c r="G47" s="159"/>
      <c r="H47" s="160"/>
      <c r="I47" s="160"/>
      <c r="J47" s="160"/>
      <c r="K47" s="161"/>
      <c r="L47" s="168"/>
      <c r="M47" s="169"/>
      <c r="N47" s="169"/>
      <c r="O47" s="170"/>
      <c r="P47" s="1"/>
      <c r="Q47" s="1"/>
    </row>
    <row r="48" spans="1:17">
      <c r="A48" s="1"/>
      <c r="B48" s="1"/>
      <c r="C48" s="1"/>
      <c r="D48" s="1"/>
      <c r="E48" s="1"/>
      <c r="F48" s="158"/>
      <c r="G48" s="162"/>
      <c r="H48" s="163"/>
      <c r="I48" s="163"/>
      <c r="J48" s="163"/>
      <c r="K48" s="164"/>
      <c r="L48" s="171"/>
      <c r="M48" s="172"/>
      <c r="N48" s="172"/>
      <c r="O48" s="173"/>
      <c r="P48" s="1"/>
      <c r="Q48" s="1"/>
    </row>
    <row r="49" spans="1:17">
      <c r="A49" s="1"/>
      <c r="B49" s="1"/>
      <c r="C49" s="1"/>
      <c r="D49" s="1"/>
      <c r="E49" s="1"/>
      <c r="F49" s="158"/>
      <c r="G49" s="165"/>
      <c r="H49" s="166"/>
      <c r="I49" s="166"/>
      <c r="J49" s="166"/>
      <c r="K49" s="167"/>
      <c r="L49" s="174"/>
      <c r="M49" s="175"/>
      <c r="N49" s="175"/>
      <c r="O49" s="176"/>
      <c r="P49" s="1"/>
      <c r="Q49" s="1"/>
    </row>
    <row r="50" spans="1:17">
      <c r="A50" s="1"/>
      <c r="B50" s="1"/>
      <c r="C50" s="1"/>
      <c r="D50" s="1"/>
      <c r="E50" s="1"/>
      <c r="F50" s="158" t="s">
        <v>51</v>
      </c>
      <c r="G50" s="159"/>
      <c r="H50" s="308"/>
      <c r="I50" s="308"/>
      <c r="J50" s="308"/>
      <c r="K50" s="309"/>
      <c r="L50" s="168"/>
      <c r="M50" s="169"/>
      <c r="N50" s="169"/>
      <c r="O50" s="170"/>
      <c r="P50" s="1"/>
      <c r="Q50" s="1"/>
    </row>
    <row r="51" spans="1:17">
      <c r="A51" s="1"/>
      <c r="B51" s="1"/>
      <c r="C51" s="1"/>
      <c r="D51" s="1"/>
      <c r="E51" s="1"/>
      <c r="F51" s="158"/>
      <c r="G51" s="310"/>
      <c r="H51" s="311"/>
      <c r="I51" s="311"/>
      <c r="J51" s="311"/>
      <c r="K51" s="312"/>
      <c r="L51" s="171"/>
      <c r="M51" s="172"/>
      <c r="N51" s="172"/>
      <c r="O51" s="173"/>
      <c r="P51" s="1"/>
      <c r="Q51" s="1"/>
    </row>
    <row r="52" spans="1:17">
      <c r="A52" s="1"/>
      <c r="B52" s="1"/>
      <c r="C52" s="1"/>
      <c r="D52" s="1"/>
      <c r="E52" s="1"/>
      <c r="F52" s="158"/>
      <c r="G52" s="313"/>
      <c r="H52" s="314"/>
      <c r="I52" s="314"/>
      <c r="J52" s="314"/>
      <c r="K52" s="315"/>
      <c r="L52" s="174"/>
      <c r="M52" s="175"/>
      <c r="N52" s="175"/>
      <c r="O52" s="176"/>
      <c r="P52" s="1"/>
      <c r="Q52" s="1"/>
    </row>
    <row r="53" spans="1:17">
      <c r="A53" s="1"/>
      <c r="B53" s="1"/>
      <c r="C53" s="1"/>
      <c r="D53" s="1"/>
      <c r="E53" s="1"/>
      <c r="F53" s="1"/>
      <c r="G53" s="1"/>
      <c r="H53" s="1"/>
      <c r="I53" s="1"/>
      <c r="J53" s="1"/>
      <c r="K53" s="1"/>
      <c r="L53" s="1"/>
      <c r="M53" s="1"/>
      <c r="N53" s="1"/>
      <c r="O53" s="1"/>
      <c r="P53" s="1"/>
      <c r="Q53" s="1"/>
    </row>
    <row r="54" spans="1:17">
      <c r="B54" s="1"/>
      <c r="C54" s="1"/>
      <c r="D54" s="1"/>
      <c r="E54" s="1"/>
      <c r="F54" s="1"/>
      <c r="G54" s="1"/>
      <c r="H54" s="1"/>
      <c r="I54" s="1"/>
      <c r="J54" s="1"/>
      <c r="K54" s="1"/>
      <c r="L54" s="1"/>
      <c r="M54" s="1"/>
      <c r="N54" s="1"/>
      <c r="O54" s="1"/>
      <c r="P54" s="1"/>
      <c r="Q54" s="1"/>
    </row>
    <row r="55" spans="1:17" ht="25.5" customHeight="1">
      <c r="B55" s="151" t="s">
        <v>25</v>
      </c>
      <c r="C55" s="153" t="s">
        <v>26</v>
      </c>
      <c r="D55" s="154"/>
      <c r="E55" s="154"/>
      <c r="F55" s="154"/>
      <c r="G55" s="154"/>
      <c r="H55" s="154"/>
      <c r="I55" s="154"/>
      <c r="J55" s="154"/>
      <c r="K55" s="154"/>
      <c r="L55" s="154"/>
      <c r="M55" s="154"/>
      <c r="N55" s="155"/>
      <c r="O55" s="156" t="s">
        <v>27</v>
      </c>
      <c r="P55" s="1"/>
      <c r="Q55" s="1"/>
    </row>
    <row r="56" spans="1:17">
      <c r="B56" s="152"/>
      <c r="C56" s="38" t="s">
        <v>28</v>
      </c>
      <c r="D56" s="38" t="s">
        <v>29</v>
      </c>
      <c r="E56" s="38" t="s">
        <v>30</v>
      </c>
      <c r="F56" s="128" t="s">
        <v>31</v>
      </c>
      <c r="G56" s="128" t="s">
        <v>30</v>
      </c>
      <c r="H56" s="40" t="s">
        <v>32</v>
      </c>
      <c r="I56" s="40" t="s">
        <v>32</v>
      </c>
      <c r="J56" s="40" t="s">
        <v>31</v>
      </c>
      <c r="K56" s="40" t="s">
        <v>33</v>
      </c>
      <c r="L56" s="128" t="s">
        <v>34</v>
      </c>
      <c r="M56" s="128" t="s">
        <v>35</v>
      </c>
      <c r="N56" s="128" t="s">
        <v>36</v>
      </c>
      <c r="O56" s="157"/>
      <c r="P56" s="1"/>
      <c r="Q56" s="1"/>
    </row>
    <row r="57" spans="1:17" s="46" customFormat="1">
      <c r="B57" s="136" t="s">
        <v>179</v>
      </c>
      <c r="C57" s="82"/>
      <c r="D57" s="83" t="s">
        <v>180</v>
      </c>
      <c r="E57" s="83" t="s">
        <v>180</v>
      </c>
      <c r="F57" s="83" t="s">
        <v>180</v>
      </c>
      <c r="G57" s="144" t="s">
        <v>180</v>
      </c>
      <c r="H57" s="83" t="s">
        <v>180</v>
      </c>
      <c r="I57" s="83" t="s">
        <v>180</v>
      </c>
      <c r="J57" s="83" t="s">
        <v>180</v>
      </c>
      <c r="K57" s="83" t="s">
        <v>180</v>
      </c>
      <c r="L57" s="83" t="s">
        <v>180</v>
      </c>
      <c r="M57" s="83" t="s">
        <v>180</v>
      </c>
      <c r="N57" s="83"/>
      <c r="O57" s="80">
        <f>COUNTA(C57:N57)</f>
        <v>10</v>
      </c>
      <c r="P57" s="47"/>
      <c r="Q57" s="47"/>
    </row>
    <row r="58" spans="1:17" s="46" customFormat="1" ht="25.5">
      <c r="B58" s="92" t="s">
        <v>181</v>
      </c>
      <c r="C58" s="82"/>
      <c r="D58" s="83" t="s">
        <v>180</v>
      </c>
      <c r="E58" s="83" t="s">
        <v>180</v>
      </c>
      <c r="F58" s="83" t="s">
        <v>180</v>
      </c>
      <c r="G58" s="144" t="s">
        <v>180</v>
      </c>
      <c r="H58" s="83" t="s">
        <v>180</v>
      </c>
      <c r="I58" s="83" t="s">
        <v>180</v>
      </c>
      <c r="J58" s="83" t="s">
        <v>180</v>
      </c>
      <c r="K58" s="83" t="s">
        <v>180</v>
      </c>
      <c r="L58" s="83" t="s">
        <v>180</v>
      </c>
      <c r="M58" s="83" t="s">
        <v>180</v>
      </c>
      <c r="N58" s="133"/>
      <c r="O58" s="80">
        <f>COUNTA(C58:N58)</f>
        <v>10</v>
      </c>
      <c r="P58" s="47"/>
      <c r="Q58" s="47"/>
    </row>
    <row r="59" spans="1:17" s="46" customFormat="1">
      <c r="B59" s="136"/>
      <c r="C59" s="82"/>
      <c r="D59" s="83"/>
      <c r="E59" s="82"/>
      <c r="F59" s="135"/>
      <c r="G59" s="135"/>
      <c r="H59" s="133"/>
      <c r="I59" s="133"/>
      <c r="J59" s="133"/>
      <c r="K59" s="133"/>
      <c r="L59" s="133"/>
      <c r="M59" s="133"/>
      <c r="N59" s="133"/>
      <c r="O59" s="80">
        <f t="shared" ref="O59:O76" si="0">COUNTA(C59:N59)</f>
        <v>0</v>
      </c>
      <c r="P59" s="47"/>
      <c r="Q59" s="47"/>
    </row>
    <row r="60" spans="1:17" s="46" customFormat="1">
      <c r="B60" s="136"/>
      <c r="C60" s="82"/>
      <c r="D60" s="83"/>
      <c r="E60" s="82"/>
      <c r="F60" s="135"/>
      <c r="G60" s="135"/>
      <c r="H60" s="135"/>
      <c r="I60" s="135"/>
      <c r="J60" s="135"/>
      <c r="K60" s="135"/>
      <c r="L60" s="135"/>
      <c r="M60" s="135"/>
      <c r="N60" s="135"/>
      <c r="O60" s="80">
        <f t="shared" si="0"/>
        <v>0</v>
      </c>
      <c r="P60" s="47"/>
      <c r="Q60" s="47"/>
    </row>
    <row r="61" spans="1:17" s="46" customFormat="1" ht="12.75" customHeight="1">
      <c r="B61" s="136"/>
      <c r="C61" s="82"/>
      <c r="D61" s="83"/>
      <c r="E61" s="82"/>
      <c r="F61" s="135"/>
      <c r="G61" s="135"/>
      <c r="H61" s="135"/>
      <c r="I61" s="135"/>
      <c r="J61" s="135"/>
      <c r="K61" s="135"/>
      <c r="L61" s="135"/>
      <c r="M61" s="135"/>
      <c r="N61" s="135"/>
      <c r="O61" s="80">
        <f t="shared" si="0"/>
        <v>0</v>
      </c>
      <c r="P61" s="47"/>
      <c r="Q61" s="47"/>
    </row>
    <row r="62" spans="1:17" s="46" customFormat="1">
      <c r="B62" s="92"/>
      <c r="C62" s="82"/>
      <c r="D62" s="83"/>
      <c r="E62" s="82"/>
      <c r="F62" s="135"/>
      <c r="G62" s="135"/>
      <c r="H62" s="135"/>
      <c r="I62" s="135"/>
      <c r="J62" s="135"/>
      <c r="K62" s="135"/>
      <c r="L62" s="135"/>
      <c r="M62" s="135"/>
      <c r="N62" s="135"/>
      <c r="O62" s="80">
        <f t="shared" si="0"/>
        <v>0</v>
      </c>
      <c r="P62" s="47"/>
      <c r="Q62" s="47"/>
    </row>
    <row r="63" spans="1:17" s="46" customFormat="1">
      <c r="B63" s="92"/>
      <c r="C63" s="82"/>
      <c r="D63" s="83"/>
      <c r="E63" s="82"/>
      <c r="F63" s="135"/>
      <c r="G63" s="135"/>
      <c r="H63" s="135"/>
      <c r="I63" s="135"/>
      <c r="J63" s="135"/>
      <c r="K63" s="135"/>
      <c r="L63" s="135"/>
      <c r="M63" s="135"/>
      <c r="N63" s="135"/>
      <c r="O63" s="80">
        <f t="shared" si="0"/>
        <v>0</v>
      </c>
      <c r="P63" s="47"/>
      <c r="Q63" s="47"/>
    </row>
    <row r="64" spans="1:17" s="46" customFormat="1">
      <c r="B64" s="92"/>
      <c r="C64" s="82"/>
      <c r="D64" s="83"/>
      <c r="E64" s="82"/>
      <c r="F64" s="133"/>
      <c r="G64" s="133"/>
      <c r="H64" s="133"/>
      <c r="I64" s="133"/>
      <c r="J64" s="133"/>
      <c r="K64" s="133"/>
      <c r="L64" s="133"/>
      <c r="M64" s="133"/>
      <c r="N64" s="133"/>
      <c r="O64" s="80">
        <f t="shared" si="0"/>
        <v>0</v>
      </c>
      <c r="P64" s="47"/>
      <c r="Q64" s="47"/>
    </row>
    <row r="65" spans="2:18" s="46" customFormat="1">
      <c r="B65" s="92"/>
      <c r="C65" s="82"/>
      <c r="D65" s="83"/>
      <c r="E65" s="82"/>
      <c r="F65" s="133"/>
      <c r="G65" s="133"/>
      <c r="H65" s="133"/>
      <c r="I65" s="133"/>
      <c r="J65" s="133"/>
      <c r="K65" s="133"/>
      <c r="L65" s="133"/>
      <c r="M65" s="133"/>
      <c r="N65" s="133"/>
      <c r="O65" s="80">
        <f t="shared" si="0"/>
        <v>0</v>
      </c>
      <c r="P65" s="47"/>
      <c r="Q65" s="47"/>
    </row>
    <row r="66" spans="2:18" s="46" customFormat="1">
      <c r="B66" s="92"/>
      <c r="C66" s="82"/>
      <c r="D66" s="83"/>
      <c r="E66" s="82"/>
      <c r="F66" s="133"/>
      <c r="G66" s="133"/>
      <c r="H66" s="84"/>
      <c r="I66" s="84"/>
      <c r="J66" s="84"/>
      <c r="K66" s="84"/>
      <c r="L66" s="133"/>
      <c r="M66" s="133"/>
      <c r="N66" s="133"/>
      <c r="O66" s="80">
        <f t="shared" si="0"/>
        <v>0</v>
      </c>
      <c r="P66" s="47"/>
      <c r="Q66" s="47"/>
    </row>
    <row r="67" spans="2:18" s="46" customFormat="1">
      <c r="B67" s="92"/>
      <c r="C67" s="82"/>
      <c r="D67" s="83"/>
      <c r="E67" s="82"/>
      <c r="F67" s="133"/>
      <c r="G67" s="133"/>
      <c r="H67" s="84"/>
      <c r="I67" s="84"/>
      <c r="J67" s="84"/>
      <c r="K67" s="84"/>
      <c r="L67" s="133"/>
      <c r="M67" s="133"/>
      <c r="N67" s="133"/>
      <c r="O67" s="80">
        <f t="shared" si="0"/>
        <v>0</v>
      </c>
      <c r="P67" s="47"/>
      <c r="Q67" s="47"/>
    </row>
    <row r="68" spans="2:18" s="46" customFormat="1">
      <c r="B68" s="92"/>
      <c r="C68" s="82"/>
      <c r="D68" s="83"/>
      <c r="E68" s="82"/>
      <c r="F68" s="133"/>
      <c r="G68" s="133"/>
      <c r="H68" s="84"/>
      <c r="I68" s="84"/>
      <c r="J68" s="84"/>
      <c r="K68" s="84"/>
      <c r="L68" s="133"/>
      <c r="M68" s="133"/>
      <c r="N68" s="133"/>
      <c r="O68" s="80">
        <f t="shared" si="0"/>
        <v>0</v>
      </c>
      <c r="P68" s="47"/>
      <c r="Q68" s="47"/>
    </row>
    <row r="69" spans="2:18" s="46" customFormat="1">
      <c r="B69" s="81"/>
      <c r="C69" s="82"/>
      <c r="D69" s="83"/>
      <c r="E69" s="82"/>
      <c r="F69" s="133"/>
      <c r="G69" s="133"/>
      <c r="H69" s="84"/>
      <c r="I69" s="84"/>
      <c r="J69" s="84"/>
      <c r="K69" s="84"/>
      <c r="L69" s="133"/>
      <c r="M69" s="133"/>
      <c r="N69" s="133"/>
      <c r="O69" s="80">
        <f t="shared" si="0"/>
        <v>0</v>
      </c>
      <c r="P69" s="47"/>
      <c r="Q69" s="47"/>
    </row>
    <row r="70" spans="2:18" s="46" customFormat="1">
      <c r="B70" s="81"/>
      <c r="C70" s="82"/>
      <c r="D70" s="83"/>
      <c r="E70" s="82"/>
      <c r="F70" s="133"/>
      <c r="G70" s="133"/>
      <c r="H70" s="84"/>
      <c r="I70" s="84"/>
      <c r="J70" s="84"/>
      <c r="K70" s="84"/>
      <c r="L70" s="133"/>
      <c r="M70" s="133"/>
      <c r="N70" s="133"/>
      <c r="O70" s="80">
        <f t="shared" si="0"/>
        <v>0</v>
      </c>
      <c r="P70" s="47"/>
      <c r="Q70" s="47"/>
    </row>
    <row r="71" spans="2:18" s="46" customFormat="1">
      <c r="B71" s="81"/>
      <c r="C71" s="82"/>
      <c r="D71" s="83"/>
      <c r="E71" s="82"/>
      <c r="F71" s="133"/>
      <c r="G71" s="133"/>
      <c r="H71" s="84"/>
      <c r="I71" s="84"/>
      <c r="J71" s="84"/>
      <c r="K71" s="84"/>
      <c r="L71" s="133"/>
      <c r="M71" s="133"/>
      <c r="N71" s="133"/>
      <c r="O71" s="80">
        <f t="shared" si="0"/>
        <v>0</v>
      </c>
      <c r="P71" s="47"/>
      <c r="Q71" s="47"/>
    </row>
    <row r="72" spans="2:18" s="46" customFormat="1">
      <c r="B72" s="81"/>
      <c r="C72" s="82"/>
      <c r="D72" s="83"/>
      <c r="E72" s="82"/>
      <c r="F72" s="133"/>
      <c r="G72" s="133"/>
      <c r="H72" s="84"/>
      <c r="I72" s="84"/>
      <c r="J72" s="84"/>
      <c r="K72" s="84"/>
      <c r="L72" s="133"/>
      <c r="M72" s="133"/>
      <c r="N72" s="133"/>
      <c r="O72" s="80">
        <f t="shared" si="0"/>
        <v>0</v>
      </c>
      <c r="P72" s="47"/>
      <c r="Q72" s="47"/>
    </row>
    <row r="73" spans="2:18" s="46" customFormat="1">
      <c r="B73" s="81"/>
      <c r="C73" s="82"/>
      <c r="D73" s="83"/>
      <c r="E73" s="82"/>
      <c r="F73" s="133"/>
      <c r="G73" s="133"/>
      <c r="H73" s="84"/>
      <c r="I73" s="84"/>
      <c r="J73" s="84"/>
      <c r="K73" s="84"/>
      <c r="L73" s="133"/>
      <c r="M73" s="133"/>
      <c r="N73" s="133"/>
      <c r="O73" s="80">
        <f t="shared" si="0"/>
        <v>0</v>
      </c>
      <c r="P73" s="47"/>
      <c r="Q73" s="47"/>
    </row>
    <row r="74" spans="2:18" s="46" customFormat="1">
      <c r="B74" s="81"/>
      <c r="C74" s="82"/>
      <c r="D74" s="83"/>
      <c r="E74" s="82"/>
      <c r="F74" s="133"/>
      <c r="G74" s="133"/>
      <c r="H74" s="84"/>
      <c r="I74" s="84"/>
      <c r="J74" s="84"/>
      <c r="K74" s="84"/>
      <c r="L74" s="133"/>
      <c r="M74" s="133"/>
      <c r="N74" s="133"/>
      <c r="O74" s="80">
        <f t="shared" si="0"/>
        <v>0</v>
      </c>
      <c r="P74" s="47"/>
      <c r="Q74" s="47"/>
    </row>
    <row r="75" spans="2:18" s="46" customFormat="1">
      <c r="B75" s="81"/>
      <c r="C75" s="82"/>
      <c r="D75" s="83"/>
      <c r="E75" s="82"/>
      <c r="F75" s="133"/>
      <c r="G75" s="133"/>
      <c r="H75" s="84"/>
      <c r="I75" s="84"/>
      <c r="J75" s="84"/>
      <c r="K75" s="84"/>
      <c r="L75" s="133"/>
      <c r="M75" s="133"/>
      <c r="N75" s="133"/>
      <c r="O75" s="80">
        <f t="shared" si="0"/>
        <v>0</v>
      </c>
      <c r="P75" s="47"/>
      <c r="Q75" s="47"/>
    </row>
    <row r="76" spans="2:18" s="46" customFormat="1">
      <c r="B76" s="81"/>
      <c r="C76" s="82"/>
      <c r="D76" s="83"/>
      <c r="E76" s="82"/>
      <c r="F76" s="133"/>
      <c r="G76" s="133"/>
      <c r="H76" s="84"/>
      <c r="I76" s="84"/>
      <c r="J76" s="84"/>
      <c r="K76" s="84"/>
      <c r="L76" s="133"/>
      <c r="M76" s="133"/>
      <c r="N76" s="133"/>
      <c r="O76" s="80">
        <f t="shared" si="0"/>
        <v>0</v>
      </c>
      <c r="P76" s="47"/>
      <c r="Q76" s="47"/>
    </row>
    <row r="77" spans="2:18" s="46" customFormat="1">
      <c r="B77" s="75"/>
      <c r="C77" s="72"/>
      <c r="D77" s="85"/>
      <c r="E77" s="72"/>
      <c r="F77" s="72"/>
      <c r="G77" s="72"/>
      <c r="H77" s="72"/>
      <c r="I77" s="72"/>
      <c r="J77" s="72"/>
      <c r="K77" s="72"/>
      <c r="L77" s="72"/>
      <c r="M77" s="72"/>
      <c r="N77" s="72"/>
      <c r="O77" s="80">
        <f>COUNTA(C77:N77)</f>
        <v>0</v>
      </c>
      <c r="P77" s="47"/>
      <c r="Q77" s="47"/>
    </row>
    <row r="78" spans="2:18" s="46" customFormat="1">
      <c r="B78" s="74"/>
      <c r="C78" s="72"/>
      <c r="D78" s="73"/>
      <c r="E78" s="72"/>
      <c r="F78" s="72"/>
      <c r="G78" s="72"/>
      <c r="H78" s="72"/>
      <c r="I78" s="72"/>
      <c r="J78" s="72"/>
      <c r="K78" s="72"/>
      <c r="L78" s="72"/>
      <c r="M78" s="72"/>
      <c r="N78" s="72"/>
      <c r="O78" s="80">
        <f>COUNTA(C78:N78)</f>
        <v>0</v>
      </c>
      <c r="P78" s="47"/>
      <c r="Q78" s="47"/>
      <c r="R78" s="47"/>
    </row>
    <row r="79" spans="2:18" s="46" customFormat="1"/>
    <row r="80" spans="2:18" s="46" customFormat="1"/>
    <row r="81" s="46" customFormat="1"/>
    <row r="82" s="46" customFormat="1"/>
    <row r="83" s="46" customFormat="1"/>
    <row r="84" s="46" customFormat="1"/>
  </sheetData>
  <sheetProtection password="CDA8" sheet="1" formatCells="0" formatColumns="0" formatRows="0" insertRows="0" selectLockedCells="1" sort="0" autoFilter="0"/>
  <mergeCells count="54">
    <mergeCell ref="B1:B3"/>
    <mergeCell ref="C1:L1"/>
    <mergeCell ref="M1:O1"/>
    <mergeCell ref="C2:L2"/>
    <mergeCell ref="M2:O2"/>
    <mergeCell ref="C3:L3"/>
    <mergeCell ref="M3:O3"/>
    <mergeCell ref="C5:D5"/>
    <mergeCell ref="F5:O5"/>
    <mergeCell ref="C7:D7"/>
    <mergeCell ref="F7:O7"/>
    <mergeCell ref="C9:D9"/>
    <mergeCell ref="F9:O9"/>
    <mergeCell ref="C11:D11"/>
    <mergeCell ref="F11:O11"/>
    <mergeCell ref="C13:D13"/>
    <mergeCell ref="F13:O13"/>
    <mergeCell ref="C15:D15"/>
    <mergeCell ref="F15:O15"/>
    <mergeCell ref="B34:E34"/>
    <mergeCell ref="G34:I34"/>
    <mergeCell ref="B17:H17"/>
    <mergeCell ref="B18:B19"/>
    <mergeCell ref="C18:C19"/>
    <mergeCell ref="D18:G18"/>
    <mergeCell ref="H18:H19"/>
    <mergeCell ref="I18:I19"/>
    <mergeCell ref="J18:K19"/>
    <mergeCell ref="J20:K20"/>
    <mergeCell ref="B22:H22"/>
    <mergeCell ref="B24:H24"/>
    <mergeCell ref="B30:H30"/>
    <mergeCell ref="L34:O34"/>
    <mergeCell ref="F35:F37"/>
    <mergeCell ref="G35:K37"/>
    <mergeCell ref="L35:O37"/>
    <mergeCell ref="F38:F40"/>
    <mergeCell ref="G38:K40"/>
    <mergeCell ref="L38:O40"/>
    <mergeCell ref="F41:F43"/>
    <mergeCell ref="G41:K43"/>
    <mergeCell ref="L41:O43"/>
    <mergeCell ref="F44:F46"/>
    <mergeCell ref="G44:K46"/>
    <mergeCell ref="L44:O46"/>
    <mergeCell ref="B55:B56"/>
    <mergeCell ref="C55:N55"/>
    <mergeCell ref="O55:O56"/>
    <mergeCell ref="F47:F49"/>
    <mergeCell ref="G47:K49"/>
    <mergeCell ref="L47:O49"/>
    <mergeCell ref="F50:F52"/>
    <mergeCell ref="G50:K52"/>
    <mergeCell ref="L50:O52"/>
  </mergeCells>
  <conditionalFormatting sqref="C28:H28">
    <cfRule type="expression" dxfId="32" priority="1">
      <formula>"($C$31&gt;0.9)"</formula>
    </cfRule>
    <cfRule type="cellIs" dxfId="31" priority="2" operator="between">
      <formula>"$C$31=0.6"</formula>
      <formula>"$C$31=0.89"</formula>
    </cfRule>
    <cfRule type="expression" dxfId="30" priority="3">
      <formula>"($C$31&lt;0.6)"</formula>
    </cfRule>
  </conditionalFormatting>
  <dataValidations count="1">
    <dataValidation type="decimal" operator="greaterThanOrEqual" allowBlank="1" showInputMessage="1" showErrorMessage="1" error="Debe digitar valores numéricos mayores o iguales a cero" sqref="C33:H33 C29:H29">
      <formula1>0</formula1>
    </dataValidation>
  </dataValidations>
  <printOptions horizontalCentered="1" verticalCentered="1"/>
  <pageMargins left="0.23622047244094491" right="0.23622047244094491" top="0.39370078740157483" bottom="0.35433070866141736" header="0.31496062992125984" footer="0.31496062992125984"/>
  <pageSetup paperSize="5" scale="50" orientation="landscape" r:id="rId1"/>
  <headerFooter alignWithMargins="0">
    <oddFooter>&amp;CPàgina &amp;P de &amp;N</oddFooter>
  </headerFooter>
  <rowBreaks count="2" manualBreakCount="2">
    <brk id="32" max="14" man="1"/>
    <brk id="52" max="14" man="1"/>
  </rowBreaks>
  <drawing r:id="rId2"/>
  <legacyDrawing r:id="rId3"/>
</worksheet>
</file>

<file path=xl/worksheets/sheet4.xml><?xml version="1.0" encoding="utf-8"?>
<worksheet xmlns="http://schemas.openxmlformats.org/spreadsheetml/2006/main" xmlns:r="http://schemas.openxmlformats.org/officeDocument/2006/relationships">
  <sheetPr>
    <tabColor theme="1" tint="0.34998626667073579"/>
  </sheetPr>
  <dimension ref="A1:T84"/>
  <sheetViews>
    <sheetView tabSelected="1" view="pageBreakPreview" zoomScale="70" zoomScaleNormal="100" zoomScaleSheetLayoutView="70" workbookViewId="0">
      <selection activeCell="C20" sqref="C20"/>
    </sheetView>
  </sheetViews>
  <sheetFormatPr baseColWidth="10" defaultRowHeight="12.75"/>
  <cols>
    <col min="1" max="1" width="1.7109375" style="2" customWidth="1"/>
    <col min="2" max="2" width="29.85546875" style="2" customWidth="1"/>
    <col min="3" max="3" width="15.85546875" style="2" customWidth="1"/>
    <col min="4" max="4" width="17" style="2" customWidth="1"/>
    <col min="5" max="5" width="23.5703125" style="2" customWidth="1"/>
    <col min="6" max="6" width="15.28515625" style="2" customWidth="1"/>
    <col min="7" max="7" width="21.85546875" style="2" customWidth="1"/>
    <col min="8" max="8" width="16.7109375" style="2" customWidth="1"/>
    <col min="9" max="9" width="16.140625" style="2" customWidth="1"/>
    <col min="10" max="10" width="11.42578125" style="2"/>
    <col min="11" max="11" width="8.28515625" style="2" customWidth="1"/>
    <col min="12" max="12" width="8.42578125" style="2" customWidth="1"/>
    <col min="13" max="13" width="10.7109375" style="2" customWidth="1"/>
    <col min="14" max="14" width="11.140625" style="2" bestFit="1" customWidth="1"/>
    <col min="15" max="15" width="10.42578125" style="2" customWidth="1"/>
    <col min="16" max="16384" width="11.42578125" style="2"/>
  </cols>
  <sheetData>
    <row r="1" spans="1:20" ht="36.75" customHeight="1">
      <c r="A1" s="1"/>
      <c r="B1" s="260"/>
      <c r="C1" s="262" t="s">
        <v>70</v>
      </c>
      <c r="D1" s="262"/>
      <c r="E1" s="262"/>
      <c r="F1" s="262"/>
      <c r="G1" s="262"/>
      <c r="H1" s="262"/>
      <c r="I1" s="262"/>
      <c r="J1" s="262"/>
      <c r="K1" s="262"/>
      <c r="L1" s="263"/>
      <c r="M1" s="297" t="s">
        <v>175</v>
      </c>
      <c r="N1" s="298"/>
      <c r="O1" s="299"/>
      <c r="Q1" s="1"/>
    </row>
    <row r="2" spans="1:20" ht="27" customHeight="1" thickBot="1">
      <c r="A2" s="1"/>
      <c r="B2" s="260"/>
      <c r="C2" s="268" t="s">
        <v>190</v>
      </c>
      <c r="D2" s="268"/>
      <c r="E2" s="268"/>
      <c r="F2" s="268"/>
      <c r="G2" s="268"/>
      <c r="H2" s="268"/>
      <c r="I2" s="268"/>
      <c r="J2" s="268"/>
      <c r="K2" s="268"/>
      <c r="L2" s="269"/>
      <c r="M2" s="300" t="s">
        <v>69</v>
      </c>
      <c r="N2" s="301"/>
      <c r="O2" s="302"/>
      <c r="Q2" s="1"/>
    </row>
    <row r="3" spans="1:20" ht="34.5" customHeight="1" thickBot="1">
      <c r="A3" s="1"/>
      <c r="B3" s="260"/>
      <c r="C3" s="268" t="s">
        <v>48</v>
      </c>
      <c r="D3" s="303"/>
      <c r="E3" s="303"/>
      <c r="F3" s="303"/>
      <c r="G3" s="303"/>
      <c r="H3" s="303"/>
      <c r="I3" s="303"/>
      <c r="J3" s="303"/>
      <c r="K3" s="303"/>
      <c r="L3" s="304"/>
      <c r="M3" s="305" t="s">
        <v>1</v>
      </c>
      <c r="N3" s="306"/>
      <c r="O3" s="307"/>
      <c r="Q3" s="1"/>
    </row>
    <row r="4" spans="1:20" ht="15" customHeight="1">
      <c r="A4" s="1"/>
      <c r="B4" s="10"/>
      <c r="C4" s="90"/>
      <c r="D4" s="90"/>
      <c r="E4" s="90"/>
      <c r="F4" s="90"/>
      <c r="G4" s="90"/>
      <c r="H4" s="90"/>
      <c r="I4" s="90"/>
      <c r="J4" s="90"/>
      <c r="K4" s="90"/>
      <c r="L4" s="90"/>
      <c r="M4" s="25"/>
      <c r="N4" s="25"/>
      <c r="Q4" s="1"/>
    </row>
    <row r="5" spans="1:20" ht="33" customHeight="1">
      <c r="A5" s="1"/>
      <c r="B5" s="30" t="s">
        <v>9</v>
      </c>
      <c r="C5" s="251">
        <v>2015</v>
      </c>
      <c r="D5" s="258"/>
      <c r="E5" s="26" t="s">
        <v>10</v>
      </c>
      <c r="F5" s="251" t="s">
        <v>74</v>
      </c>
      <c r="G5" s="259"/>
      <c r="H5" s="259"/>
      <c r="I5" s="259"/>
      <c r="J5" s="259"/>
      <c r="K5" s="259"/>
      <c r="L5" s="259"/>
      <c r="M5" s="259"/>
      <c r="N5" s="259"/>
      <c r="O5" s="252"/>
      <c r="P5" s="12"/>
      <c r="Q5" s="11"/>
      <c r="R5" s="11"/>
      <c r="S5" s="11"/>
      <c r="T5" s="1"/>
    </row>
    <row r="6" spans="1:20" s="1" customFormat="1" ht="6" customHeight="1">
      <c r="B6" s="20"/>
      <c r="C6" s="50"/>
      <c r="D6" s="50"/>
      <c r="E6" s="5"/>
      <c r="F6" s="48"/>
      <c r="G6" s="48"/>
      <c r="H6" s="48"/>
      <c r="I6" s="48"/>
      <c r="J6" s="48"/>
      <c r="K6" s="48"/>
      <c r="L6" s="48"/>
      <c r="M6" s="48"/>
      <c r="N6" s="48"/>
      <c r="O6" s="11"/>
      <c r="P6" s="11"/>
      <c r="Q6" s="11"/>
      <c r="R6" s="11"/>
      <c r="S6" s="11"/>
    </row>
    <row r="7" spans="1:20" ht="54" customHeight="1">
      <c r="A7" s="1"/>
      <c r="B7" s="76" t="s">
        <v>64</v>
      </c>
      <c r="C7" s="251" t="s">
        <v>77</v>
      </c>
      <c r="D7" s="252"/>
      <c r="E7" s="26" t="s">
        <v>12</v>
      </c>
      <c r="F7" s="251" t="s">
        <v>89</v>
      </c>
      <c r="G7" s="259"/>
      <c r="H7" s="259"/>
      <c r="I7" s="259"/>
      <c r="J7" s="259"/>
      <c r="K7" s="259"/>
      <c r="L7" s="259"/>
      <c r="M7" s="259"/>
      <c r="N7" s="259"/>
      <c r="O7" s="252"/>
      <c r="P7" s="13"/>
      <c r="Q7" s="13"/>
      <c r="R7" s="13"/>
      <c r="S7" s="13"/>
      <c r="T7" s="1"/>
    </row>
    <row r="8" spans="1:20" ht="6" customHeight="1">
      <c r="A8" s="1"/>
      <c r="B8" s="20"/>
      <c r="C8" s="50"/>
      <c r="D8" s="50"/>
      <c r="E8" s="5"/>
      <c r="F8" s="48"/>
      <c r="G8" s="48"/>
      <c r="H8" s="48"/>
      <c r="I8" s="48"/>
      <c r="J8" s="48"/>
      <c r="K8" s="48"/>
      <c r="L8" s="48"/>
      <c r="M8" s="48"/>
      <c r="N8" s="48"/>
      <c r="O8" s="11"/>
      <c r="P8" s="11"/>
      <c r="Q8" s="11"/>
      <c r="R8" s="11"/>
      <c r="S8" s="11"/>
      <c r="T8" s="1"/>
    </row>
    <row r="9" spans="1:20" ht="58.5" customHeight="1">
      <c r="A9" s="1"/>
      <c r="B9" s="30" t="s">
        <v>13</v>
      </c>
      <c r="C9" s="251" t="s">
        <v>78</v>
      </c>
      <c r="D9" s="252"/>
      <c r="E9" s="26" t="s">
        <v>65</v>
      </c>
      <c r="F9" s="251" t="s">
        <v>79</v>
      </c>
      <c r="G9" s="259"/>
      <c r="H9" s="259"/>
      <c r="I9" s="259"/>
      <c r="J9" s="259"/>
      <c r="K9" s="259"/>
      <c r="L9" s="259"/>
      <c r="M9" s="259"/>
      <c r="N9" s="259"/>
      <c r="O9" s="252"/>
      <c r="P9" s="12"/>
      <c r="Q9" s="12"/>
      <c r="R9" s="12"/>
      <c r="S9" s="12"/>
      <c r="T9" s="1"/>
    </row>
    <row r="10" spans="1:20" ht="10.5" customHeight="1">
      <c r="A10" s="1"/>
      <c r="B10" s="20"/>
      <c r="C10" s="50"/>
      <c r="D10" s="50"/>
      <c r="E10" s="5"/>
      <c r="F10" s="48"/>
      <c r="G10" s="48"/>
      <c r="H10" s="48"/>
      <c r="I10" s="48"/>
      <c r="J10" s="48"/>
      <c r="K10" s="48"/>
      <c r="L10" s="48"/>
      <c r="M10" s="48"/>
      <c r="N10" s="48"/>
      <c r="O10" s="11"/>
      <c r="P10" s="11"/>
      <c r="Q10" s="11"/>
      <c r="R10" s="11"/>
      <c r="S10" s="11"/>
      <c r="T10" s="1"/>
    </row>
    <row r="11" spans="1:20" ht="54" customHeight="1">
      <c r="A11" s="1"/>
      <c r="B11" s="31" t="s">
        <v>15</v>
      </c>
      <c r="C11" s="251" t="s">
        <v>75</v>
      </c>
      <c r="D11" s="252"/>
      <c r="E11" s="26" t="s">
        <v>66</v>
      </c>
      <c r="F11" s="253" t="s">
        <v>80</v>
      </c>
      <c r="G11" s="253"/>
      <c r="H11" s="253"/>
      <c r="I11" s="253"/>
      <c r="J11" s="253"/>
      <c r="K11" s="253"/>
      <c r="L11" s="253"/>
      <c r="M11" s="253"/>
      <c r="N11" s="253"/>
      <c r="O11" s="253"/>
      <c r="P11" s="13"/>
      <c r="Q11" s="13"/>
      <c r="R11" s="13"/>
      <c r="S11" s="13"/>
      <c r="T11" s="1"/>
    </row>
    <row r="12" spans="1:20" ht="26.25" customHeight="1">
      <c r="A12" s="1"/>
      <c r="B12" s="21"/>
      <c r="C12" s="50"/>
      <c r="D12" s="50"/>
      <c r="E12" s="19"/>
      <c r="F12" s="48"/>
      <c r="G12" s="48"/>
      <c r="H12" s="48"/>
      <c r="I12" s="48"/>
      <c r="J12" s="48"/>
      <c r="K12" s="48"/>
      <c r="L12" s="48"/>
      <c r="M12" s="48"/>
      <c r="N12" s="48"/>
      <c r="O12" s="11"/>
      <c r="P12" s="11"/>
      <c r="Q12" s="11"/>
      <c r="R12" s="11"/>
      <c r="S12" s="11"/>
      <c r="T12" s="1"/>
    </row>
    <row r="13" spans="1:20" ht="69" customHeight="1">
      <c r="A13" s="1"/>
      <c r="B13" s="31" t="s">
        <v>16</v>
      </c>
      <c r="C13" s="251" t="s">
        <v>97</v>
      </c>
      <c r="D13" s="252"/>
      <c r="E13" s="26" t="s">
        <v>67</v>
      </c>
      <c r="F13" s="253" t="s">
        <v>104</v>
      </c>
      <c r="G13" s="253"/>
      <c r="H13" s="253"/>
      <c r="I13" s="253"/>
      <c r="J13" s="253"/>
      <c r="K13" s="253"/>
      <c r="L13" s="253"/>
      <c r="M13" s="253"/>
      <c r="N13" s="253"/>
      <c r="O13" s="253"/>
      <c r="P13" s="13"/>
      <c r="Q13" s="13"/>
      <c r="R13" s="13"/>
      <c r="S13" s="13"/>
      <c r="T13" s="1"/>
    </row>
    <row r="14" spans="1:20" ht="24" customHeight="1">
      <c r="B14" s="22"/>
      <c r="F14" s="49"/>
      <c r="G14" s="49"/>
      <c r="H14" s="49"/>
      <c r="I14" s="49"/>
      <c r="J14" s="49"/>
      <c r="K14" s="49"/>
      <c r="L14" s="49"/>
      <c r="M14" s="49"/>
      <c r="N14" s="49"/>
    </row>
    <row r="15" spans="1:20" ht="51" customHeight="1">
      <c r="B15" s="77" t="s">
        <v>20</v>
      </c>
      <c r="C15" s="254" t="s">
        <v>106</v>
      </c>
      <c r="D15" s="254"/>
      <c r="E15" s="79" t="s">
        <v>68</v>
      </c>
      <c r="F15" s="255" t="s">
        <v>105</v>
      </c>
      <c r="G15" s="256"/>
      <c r="H15" s="256"/>
      <c r="I15" s="256"/>
      <c r="J15" s="256"/>
      <c r="K15" s="256"/>
      <c r="L15" s="256"/>
      <c r="M15" s="256"/>
      <c r="N15" s="256"/>
      <c r="O15" s="257"/>
    </row>
    <row r="16" spans="1:20" ht="24.75" customHeight="1">
      <c r="B16" s="23"/>
      <c r="C16" s="10"/>
      <c r="D16" s="24"/>
      <c r="E16" s="24"/>
      <c r="F16" s="10"/>
    </row>
    <row r="17" spans="2:11" ht="16.5" thickBot="1">
      <c r="B17" s="241" t="s">
        <v>18</v>
      </c>
      <c r="C17" s="241"/>
      <c r="D17" s="241"/>
      <c r="E17" s="241"/>
      <c r="F17" s="241"/>
      <c r="G17" s="241"/>
      <c r="H17" s="241"/>
    </row>
    <row r="18" spans="2:11" ht="12.75" customHeight="1">
      <c r="B18" s="242" t="s">
        <v>19</v>
      </c>
      <c r="C18" s="244" t="s">
        <v>39</v>
      </c>
      <c r="D18" s="246" t="s">
        <v>21</v>
      </c>
      <c r="E18" s="247"/>
      <c r="F18" s="247"/>
      <c r="G18" s="248"/>
      <c r="H18" s="249" t="s">
        <v>41</v>
      </c>
      <c r="I18" s="249" t="s">
        <v>42</v>
      </c>
      <c r="J18" s="234" t="s">
        <v>61</v>
      </c>
      <c r="K18" s="234"/>
    </row>
    <row r="19" spans="2:11" ht="41.25" customHeight="1">
      <c r="B19" s="243"/>
      <c r="C19" s="245"/>
      <c r="D19" s="88" t="s">
        <v>22</v>
      </c>
      <c r="E19" s="29" t="s">
        <v>23</v>
      </c>
      <c r="F19" s="29" t="s">
        <v>24</v>
      </c>
      <c r="G19" s="29" t="s">
        <v>71</v>
      </c>
      <c r="H19" s="250"/>
      <c r="I19" s="250"/>
      <c r="J19" s="234"/>
      <c r="K19" s="234"/>
    </row>
    <row r="20" spans="2:11" ht="126.75" customHeight="1">
      <c r="B20" s="65" t="s">
        <v>152</v>
      </c>
      <c r="C20" s="78"/>
      <c r="D20" s="131" t="s">
        <v>133</v>
      </c>
      <c r="E20" s="91">
        <v>1</v>
      </c>
      <c r="F20" s="67" t="s">
        <v>86</v>
      </c>
      <c r="G20" s="66" t="s">
        <v>134</v>
      </c>
      <c r="H20" s="68"/>
      <c r="I20" s="69">
        <v>26653673</v>
      </c>
      <c r="J20" s="235">
        <v>1</v>
      </c>
      <c r="K20" s="235"/>
    </row>
    <row r="22" spans="2:11" ht="15.75">
      <c r="B22" s="236" t="s">
        <v>37</v>
      </c>
      <c r="C22" s="236"/>
      <c r="D22" s="236"/>
      <c r="E22" s="236"/>
      <c r="F22" s="236"/>
      <c r="G22" s="236"/>
      <c r="H22" s="236"/>
      <c r="J22" s="2" t="s">
        <v>62</v>
      </c>
    </row>
    <row r="23" spans="2:11">
      <c r="J23" s="2" t="s">
        <v>63</v>
      </c>
    </row>
    <row r="24" spans="2:11" ht="21" customHeight="1" thickBot="1">
      <c r="B24" s="237" t="s">
        <v>58</v>
      </c>
      <c r="C24" s="237"/>
      <c r="D24" s="237"/>
      <c r="E24" s="237"/>
      <c r="F24" s="237"/>
      <c r="G24" s="237"/>
      <c r="H24" s="237"/>
    </row>
    <row r="25" spans="2:11" ht="13.5" thickBot="1">
      <c r="B25" s="53" t="s">
        <v>59</v>
      </c>
      <c r="C25" s="34" t="s">
        <v>2</v>
      </c>
      <c r="D25" s="35" t="s">
        <v>3</v>
      </c>
      <c r="E25" s="35" t="s">
        <v>4</v>
      </c>
      <c r="F25" s="35" t="s">
        <v>5</v>
      </c>
      <c r="G25" s="35" t="s">
        <v>6</v>
      </c>
      <c r="H25" s="36" t="s">
        <v>7</v>
      </c>
    </row>
    <row r="26" spans="2:11" ht="39.75" customHeight="1">
      <c r="B26" s="70" t="s">
        <v>107</v>
      </c>
      <c r="C26" s="62"/>
      <c r="D26" s="63"/>
      <c r="E26" s="63"/>
      <c r="F26" s="63"/>
      <c r="G26" s="63"/>
      <c r="H26" s="64">
        <v>1</v>
      </c>
    </row>
    <row r="27" spans="2:11" ht="36.75" customHeight="1" thickBot="1">
      <c r="B27" s="71" t="s">
        <v>108</v>
      </c>
      <c r="C27" s="14">
        <f>E20</f>
        <v>1</v>
      </c>
      <c r="D27" s="15">
        <f>E20</f>
        <v>1</v>
      </c>
      <c r="E27" s="15">
        <f>E20</f>
        <v>1</v>
      </c>
      <c r="F27" s="15">
        <f>E20</f>
        <v>1</v>
      </c>
      <c r="G27" s="15">
        <f>E20</f>
        <v>1</v>
      </c>
      <c r="H27" s="15">
        <f>E20</f>
        <v>1</v>
      </c>
    </row>
    <row r="28" spans="2:11" ht="29.25" customHeight="1" thickBot="1">
      <c r="B28" s="16" t="s">
        <v>38</v>
      </c>
      <c r="C28" s="61">
        <f>IF($J$20=1,IF((C26/C27)&gt;=1,1,(C26/C27)),IF($J$20=2,IF((1-(C26/C27))&lt;=0,0,1-(C26/C27)),""))</f>
        <v>0</v>
      </c>
      <c r="D28" s="61">
        <f>IF($J$20=1,IF((SUM(C26:D26)/D27)&gt;=1,1,(SUM(C26:D26)/D27)),IF($J$20=2,IF((1-(SUM(C26:D26)/D27))&lt;=0,0,1-(SUM(C26:D26)/D27)),""))</f>
        <v>0</v>
      </c>
      <c r="E28" s="61">
        <f>IF($J$20=1,IF((SUM(C26:E26)/E27)&gt;=1,1,(SUM(C26:E26)/E27)),IF($J$20=2,IF((1-(SUM(C26:E26)/E27))&lt;=0,0,1-(SUM(C26:E26)/E27)),""))</f>
        <v>0</v>
      </c>
      <c r="F28" s="61">
        <f>IF($J$20=1,IF((SUM(C26:F26)/F27)&gt;=1,1,(SUM(C26:F26)/F27)),IF($J$20=2,IF((1-(SUM(C26:F26)/F27))&lt;=0,0,1-(SUM(C26:F26)/F27)),""))</f>
        <v>0</v>
      </c>
      <c r="G28" s="61">
        <f>IF($J$20=1,IF((SUM(C26:G26)/G27)&gt;=1,1,(SUM(C26:G26)/G27)),IF($J$20=2,IF((1-(SUM(C26:G26)/G27))&lt;=0,0,1-(SUM(C26:G26)/G27)),""))</f>
        <v>0</v>
      </c>
      <c r="H28" s="61">
        <f>IF($J$20=1,IF((SUM(C26:H26)/H27)&gt;=1,1,(SUM(C26:H26)/H27)),IF($J$20=2,IF((1-(SUM(C26:H26)/H27))&lt;=0,0,1-(SUM(C26:H26)/H27)),""))</f>
        <v>1</v>
      </c>
    </row>
    <row r="29" spans="2:11" ht="24" customHeight="1">
      <c r="B29" s="6"/>
      <c r="C29" s="7" t="e">
        <f>C7=#REF!*1.3</f>
        <v>#REF!</v>
      </c>
      <c r="D29" s="7" t="e">
        <f>#REF!*1.3</f>
        <v>#REF!</v>
      </c>
      <c r="E29" s="7" t="e">
        <f>#REF!*1.3</f>
        <v>#REF!</v>
      </c>
      <c r="F29" s="7" t="e">
        <f>#REF!*1.3</f>
        <v>#REF!</v>
      </c>
      <c r="G29" s="7" t="e">
        <f>#REF!*1.3</f>
        <v>#REF!</v>
      </c>
      <c r="H29" s="7" t="e">
        <f>#REF!*1.3</f>
        <v>#REF!</v>
      </c>
    </row>
    <row r="30" spans="2:11" ht="24.75" customHeight="1" thickBot="1">
      <c r="B30" s="238" t="s">
        <v>57</v>
      </c>
      <c r="C30" s="238"/>
      <c r="D30" s="238"/>
      <c r="E30" s="238"/>
      <c r="F30" s="238"/>
      <c r="G30" s="238"/>
      <c r="H30" s="238"/>
    </row>
    <row r="31" spans="2:11" ht="40.5" customHeight="1" thickBot="1">
      <c r="B31" s="37" t="s">
        <v>44</v>
      </c>
      <c r="C31" s="147">
        <v>3490984</v>
      </c>
      <c r="D31" s="147">
        <v>2053418</v>
      </c>
      <c r="E31" s="147">
        <v>2669271</v>
      </c>
      <c r="F31" s="44"/>
      <c r="G31" s="44"/>
      <c r="H31" s="146">
        <f>7891534+7757042+510000+5384485+40000000</f>
        <v>61543061</v>
      </c>
    </row>
    <row r="32" spans="2:11" ht="26.25" thickBot="1">
      <c r="B32" s="37" t="s">
        <v>43</v>
      </c>
      <c r="C32" s="17">
        <f>(C31/$I20)</f>
        <v>0.13097571955655044</v>
      </c>
      <c r="D32" s="17">
        <f>(D31/$I20)+C32</f>
        <v>0.20801643360748068</v>
      </c>
      <c r="E32" s="17">
        <f>(E31/$I20)+D32</f>
        <v>0.30816289372200223</v>
      </c>
      <c r="F32" s="17">
        <f>(F31/$I20)+E32</f>
        <v>0.30816289372200223</v>
      </c>
      <c r="G32" s="17">
        <f>(G31/$I20)+F32</f>
        <v>0.30816289372200223</v>
      </c>
      <c r="H32" s="18">
        <f>(H31/$I20)+G32</f>
        <v>2.61715276539935</v>
      </c>
    </row>
    <row r="33" spans="1:17">
      <c r="C33" s="7" t="e">
        <f>#REF!*1.1</f>
        <v>#REF!</v>
      </c>
      <c r="D33" s="7" t="e">
        <f>#REF!*1.1</f>
        <v>#REF!</v>
      </c>
      <c r="E33" s="7" t="e">
        <f>#REF!*1.1</f>
        <v>#REF!</v>
      </c>
      <c r="F33" s="7" t="e">
        <f>#REF!*1.1</f>
        <v>#REF!</v>
      </c>
      <c r="G33" s="7" t="e">
        <f>#REF!*1.1</f>
        <v>#REF!</v>
      </c>
      <c r="H33" s="7" t="e">
        <f>#REF!*1.1</f>
        <v>#REF!</v>
      </c>
    </row>
    <row r="34" spans="1:17" ht="15.75">
      <c r="B34" s="239" t="s">
        <v>8</v>
      </c>
      <c r="C34" s="239"/>
      <c r="D34" s="239"/>
      <c r="E34" s="239"/>
      <c r="G34" s="240" t="s">
        <v>52</v>
      </c>
      <c r="H34" s="240"/>
      <c r="I34" s="240"/>
      <c r="J34" s="87"/>
      <c r="K34" s="87"/>
      <c r="L34" s="215" t="s">
        <v>53</v>
      </c>
      <c r="M34" s="215"/>
      <c r="N34" s="215"/>
      <c r="O34" s="215"/>
    </row>
    <row r="35" spans="1:17" ht="12" customHeight="1">
      <c r="A35" s="1"/>
      <c r="B35" s="1"/>
      <c r="C35" s="9"/>
      <c r="D35" s="8"/>
      <c r="E35" s="8"/>
      <c r="F35" s="158" t="s">
        <v>49</v>
      </c>
      <c r="G35" s="316"/>
      <c r="H35" s="317"/>
      <c r="I35" s="317"/>
      <c r="J35" s="317"/>
      <c r="K35" s="318"/>
      <c r="L35" s="216"/>
      <c r="M35" s="217"/>
      <c r="N35" s="217"/>
      <c r="O35" s="218"/>
    </row>
    <row r="36" spans="1:17" ht="9" customHeight="1">
      <c r="A36" s="1"/>
      <c r="B36" s="1"/>
      <c r="C36" s="9"/>
      <c r="D36" s="1"/>
      <c r="E36" s="1"/>
      <c r="F36" s="158"/>
      <c r="G36" s="319"/>
      <c r="H36" s="320"/>
      <c r="I36" s="320"/>
      <c r="J36" s="320"/>
      <c r="K36" s="321"/>
      <c r="L36" s="219"/>
      <c r="M36" s="220"/>
      <c r="N36" s="220"/>
      <c r="O36" s="221"/>
      <c r="P36" s="1"/>
      <c r="Q36" s="1"/>
    </row>
    <row r="37" spans="1:17" ht="8.25" customHeight="1">
      <c r="A37" s="1"/>
      <c r="B37" s="1"/>
      <c r="C37" s="1"/>
      <c r="D37" s="1"/>
      <c r="E37" s="1"/>
      <c r="F37" s="158"/>
      <c r="G37" s="322"/>
      <c r="H37" s="323"/>
      <c r="I37" s="323"/>
      <c r="J37" s="323"/>
      <c r="K37" s="324"/>
      <c r="L37" s="222"/>
      <c r="M37" s="223"/>
      <c r="N37" s="223"/>
      <c r="O37" s="224"/>
      <c r="P37" s="1"/>
      <c r="Q37" s="1"/>
    </row>
    <row r="38" spans="1:17">
      <c r="A38" s="1"/>
      <c r="B38" s="1"/>
      <c r="C38" s="1"/>
      <c r="D38" s="1"/>
      <c r="E38" s="1"/>
      <c r="F38" s="158" t="s">
        <v>54</v>
      </c>
      <c r="G38" s="316"/>
      <c r="H38" s="317"/>
      <c r="I38" s="317"/>
      <c r="J38" s="317"/>
      <c r="K38" s="318"/>
      <c r="L38" s="233"/>
      <c r="M38" s="233"/>
      <c r="N38" s="233"/>
      <c r="O38" s="233"/>
      <c r="P38" s="1"/>
      <c r="Q38" s="1"/>
    </row>
    <row r="39" spans="1:17">
      <c r="A39" s="1"/>
      <c r="B39" s="1"/>
      <c r="C39" s="1"/>
      <c r="D39" s="1"/>
      <c r="E39" s="1"/>
      <c r="F39" s="158"/>
      <c r="G39" s="319"/>
      <c r="H39" s="320"/>
      <c r="I39" s="320"/>
      <c r="J39" s="320"/>
      <c r="K39" s="321"/>
      <c r="L39" s="233"/>
      <c r="M39" s="233"/>
      <c r="N39" s="233"/>
      <c r="O39" s="233"/>
      <c r="P39" s="1"/>
      <c r="Q39" s="1"/>
    </row>
    <row r="40" spans="1:17" ht="15" customHeight="1">
      <c r="A40" s="1"/>
      <c r="B40" s="1"/>
      <c r="C40" s="1"/>
      <c r="D40" s="1"/>
      <c r="E40" s="1"/>
      <c r="F40" s="158"/>
      <c r="G40" s="322"/>
      <c r="H40" s="323"/>
      <c r="I40" s="323"/>
      <c r="J40" s="323"/>
      <c r="K40" s="324"/>
      <c r="L40" s="233"/>
      <c r="M40" s="233"/>
      <c r="N40" s="233"/>
      <c r="O40" s="233"/>
      <c r="P40" s="1"/>
      <c r="Q40" s="1"/>
    </row>
    <row r="41" spans="1:17">
      <c r="A41" s="1"/>
      <c r="B41" s="1"/>
      <c r="C41" s="1"/>
      <c r="D41" s="1"/>
      <c r="E41" s="1"/>
      <c r="F41" s="158" t="s">
        <v>55</v>
      </c>
      <c r="G41" s="204"/>
      <c r="H41" s="205"/>
      <c r="I41" s="205"/>
      <c r="J41" s="205"/>
      <c r="K41" s="206"/>
      <c r="L41" s="195"/>
      <c r="M41" s="196"/>
      <c r="N41" s="196"/>
      <c r="O41" s="197"/>
      <c r="P41" s="1"/>
      <c r="Q41" s="1"/>
    </row>
    <row r="42" spans="1:17">
      <c r="A42" s="1"/>
      <c r="B42" s="1"/>
      <c r="C42" s="1"/>
      <c r="D42" s="1"/>
      <c r="E42" s="1"/>
      <c r="F42" s="158"/>
      <c r="G42" s="207"/>
      <c r="H42" s="208"/>
      <c r="I42" s="208"/>
      <c r="J42" s="208"/>
      <c r="K42" s="209"/>
      <c r="L42" s="198"/>
      <c r="M42" s="199"/>
      <c r="N42" s="199"/>
      <c r="O42" s="200"/>
      <c r="P42" s="1"/>
      <c r="Q42" s="1"/>
    </row>
    <row r="43" spans="1:17" ht="16.5" customHeight="1">
      <c r="A43" s="1"/>
      <c r="B43" s="1"/>
      <c r="C43" s="1"/>
      <c r="D43" s="1"/>
      <c r="E43" s="1"/>
      <c r="F43" s="158"/>
      <c r="G43" s="210"/>
      <c r="H43" s="211"/>
      <c r="I43" s="211"/>
      <c r="J43" s="211"/>
      <c r="K43" s="212"/>
      <c r="L43" s="201"/>
      <c r="M43" s="202"/>
      <c r="N43" s="202"/>
      <c r="O43" s="203"/>
      <c r="P43" s="1"/>
      <c r="Q43" s="1"/>
    </row>
    <row r="44" spans="1:17" ht="12.75" customHeight="1">
      <c r="A44" s="1"/>
      <c r="B44" s="1"/>
      <c r="C44" s="1"/>
      <c r="D44" s="1"/>
      <c r="E44" s="1"/>
      <c r="F44" s="158" t="s">
        <v>50</v>
      </c>
      <c r="G44" s="195"/>
      <c r="H44" s="196"/>
      <c r="I44" s="196"/>
      <c r="J44" s="196"/>
      <c r="K44" s="197"/>
      <c r="L44" s="213"/>
      <c r="M44" s="214"/>
      <c r="N44" s="214"/>
      <c r="O44" s="214"/>
      <c r="P44" s="1"/>
      <c r="Q44" s="1"/>
    </row>
    <row r="45" spans="1:17">
      <c r="A45" s="1"/>
      <c r="B45" s="1"/>
      <c r="C45" s="1"/>
      <c r="D45" s="1"/>
      <c r="E45" s="1"/>
      <c r="F45" s="158"/>
      <c r="G45" s="198"/>
      <c r="H45" s="199"/>
      <c r="I45" s="199"/>
      <c r="J45" s="199"/>
      <c r="K45" s="200"/>
      <c r="L45" s="214"/>
      <c r="M45" s="214"/>
      <c r="N45" s="214"/>
      <c r="O45" s="214"/>
      <c r="P45" s="1"/>
      <c r="Q45" s="1"/>
    </row>
    <row r="46" spans="1:17">
      <c r="A46" s="1"/>
      <c r="B46" s="1"/>
      <c r="C46" s="1"/>
      <c r="D46" s="1"/>
      <c r="E46" s="1"/>
      <c r="F46" s="158"/>
      <c r="G46" s="201"/>
      <c r="H46" s="202"/>
      <c r="I46" s="202"/>
      <c r="J46" s="202"/>
      <c r="K46" s="203"/>
      <c r="L46" s="214"/>
      <c r="M46" s="214"/>
      <c r="N46" s="214"/>
      <c r="O46" s="214"/>
      <c r="P46" s="1"/>
      <c r="Q46" s="1"/>
    </row>
    <row r="47" spans="1:17">
      <c r="A47" s="1"/>
      <c r="B47" s="1"/>
      <c r="C47" s="1"/>
      <c r="D47" s="1"/>
      <c r="E47" s="1"/>
      <c r="F47" s="158" t="s">
        <v>56</v>
      </c>
      <c r="G47" s="159"/>
      <c r="H47" s="160"/>
      <c r="I47" s="160"/>
      <c r="J47" s="160"/>
      <c r="K47" s="161"/>
      <c r="L47" s="168"/>
      <c r="M47" s="169"/>
      <c r="N47" s="169"/>
      <c r="O47" s="170"/>
      <c r="P47" s="1"/>
      <c r="Q47" s="1"/>
    </row>
    <row r="48" spans="1:17">
      <c r="A48" s="1"/>
      <c r="B48" s="1"/>
      <c r="C48" s="1"/>
      <c r="D48" s="1"/>
      <c r="E48" s="1"/>
      <c r="F48" s="158"/>
      <c r="G48" s="162"/>
      <c r="H48" s="163"/>
      <c r="I48" s="163"/>
      <c r="J48" s="163"/>
      <c r="K48" s="164"/>
      <c r="L48" s="171"/>
      <c r="M48" s="172"/>
      <c r="N48" s="172"/>
      <c r="O48" s="173"/>
      <c r="P48" s="1"/>
      <c r="Q48" s="1"/>
    </row>
    <row r="49" spans="1:17">
      <c r="A49" s="1"/>
      <c r="B49" s="1"/>
      <c r="C49" s="1"/>
      <c r="D49" s="1"/>
      <c r="E49" s="1"/>
      <c r="F49" s="158"/>
      <c r="G49" s="165"/>
      <c r="H49" s="166"/>
      <c r="I49" s="166"/>
      <c r="J49" s="166"/>
      <c r="K49" s="167"/>
      <c r="L49" s="174"/>
      <c r="M49" s="175"/>
      <c r="N49" s="175"/>
      <c r="O49" s="176"/>
      <c r="P49" s="1"/>
      <c r="Q49" s="1"/>
    </row>
    <row r="50" spans="1:17">
      <c r="A50" s="1"/>
      <c r="B50" s="1"/>
      <c r="C50" s="1"/>
      <c r="D50" s="1"/>
      <c r="E50" s="1"/>
      <c r="F50" s="158" t="s">
        <v>51</v>
      </c>
      <c r="G50" s="204"/>
      <c r="H50" s="205"/>
      <c r="I50" s="205"/>
      <c r="J50" s="205"/>
      <c r="K50" s="206"/>
      <c r="L50" s="168"/>
      <c r="M50" s="169"/>
      <c r="N50" s="169"/>
      <c r="O50" s="170"/>
      <c r="P50" s="1"/>
      <c r="Q50" s="1"/>
    </row>
    <row r="51" spans="1:17">
      <c r="A51" s="1"/>
      <c r="B51" s="1"/>
      <c r="C51" s="1"/>
      <c r="D51" s="1"/>
      <c r="E51" s="1"/>
      <c r="F51" s="158"/>
      <c r="G51" s="207"/>
      <c r="H51" s="208"/>
      <c r="I51" s="208"/>
      <c r="J51" s="208"/>
      <c r="K51" s="209"/>
      <c r="L51" s="171"/>
      <c r="M51" s="172"/>
      <c r="N51" s="172"/>
      <c r="O51" s="173"/>
      <c r="P51" s="1"/>
      <c r="Q51" s="1"/>
    </row>
    <row r="52" spans="1:17">
      <c r="A52" s="1"/>
      <c r="B52" s="1"/>
      <c r="C52" s="1"/>
      <c r="D52" s="1"/>
      <c r="E52" s="1"/>
      <c r="F52" s="158"/>
      <c r="G52" s="210"/>
      <c r="H52" s="211"/>
      <c r="I52" s="211"/>
      <c r="J52" s="211"/>
      <c r="K52" s="212"/>
      <c r="L52" s="174"/>
      <c r="M52" s="175"/>
      <c r="N52" s="175"/>
      <c r="O52" s="176"/>
      <c r="P52" s="1"/>
      <c r="Q52" s="1"/>
    </row>
    <row r="53" spans="1:17">
      <c r="A53" s="1"/>
      <c r="B53" s="1"/>
      <c r="C53" s="1"/>
      <c r="D53" s="1"/>
      <c r="E53" s="1"/>
      <c r="F53" s="1"/>
      <c r="G53" s="1"/>
      <c r="H53" s="1"/>
      <c r="I53" s="1"/>
      <c r="J53" s="1"/>
      <c r="K53" s="1"/>
      <c r="L53" s="1"/>
      <c r="M53" s="1"/>
      <c r="N53" s="1"/>
      <c r="O53" s="1"/>
      <c r="P53" s="1"/>
      <c r="Q53" s="1"/>
    </row>
    <row r="54" spans="1:17">
      <c r="B54" s="1"/>
      <c r="C54" s="1"/>
      <c r="D54" s="1"/>
      <c r="E54" s="1"/>
      <c r="F54" s="1"/>
      <c r="G54" s="1"/>
      <c r="H54" s="1"/>
      <c r="I54" s="1"/>
      <c r="J54" s="1"/>
      <c r="K54" s="1"/>
      <c r="L54" s="1"/>
      <c r="M54" s="1"/>
      <c r="N54" s="1"/>
      <c r="O54" s="1"/>
      <c r="P54" s="1"/>
      <c r="Q54" s="1"/>
    </row>
    <row r="55" spans="1:17" ht="25.5" customHeight="1">
      <c r="B55" s="151" t="s">
        <v>25</v>
      </c>
      <c r="C55" s="153" t="s">
        <v>26</v>
      </c>
      <c r="D55" s="154"/>
      <c r="E55" s="154"/>
      <c r="F55" s="154"/>
      <c r="G55" s="154"/>
      <c r="H55" s="154"/>
      <c r="I55" s="154"/>
      <c r="J55" s="154"/>
      <c r="K55" s="154"/>
      <c r="L55" s="154"/>
      <c r="M55" s="154"/>
      <c r="N55" s="155"/>
      <c r="O55" s="156" t="s">
        <v>27</v>
      </c>
      <c r="P55" s="1"/>
      <c r="Q55" s="1"/>
    </row>
    <row r="56" spans="1:17">
      <c r="B56" s="152"/>
      <c r="C56" s="38" t="s">
        <v>28</v>
      </c>
      <c r="D56" s="38" t="s">
        <v>29</v>
      </c>
      <c r="E56" s="38" t="s">
        <v>30</v>
      </c>
      <c r="F56" s="86" t="s">
        <v>31</v>
      </c>
      <c r="G56" s="86" t="s">
        <v>30</v>
      </c>
      <c r="H56" s="40" t="s">
        <v>32</v>
      </c>
      <c r="I56" s="40" t="s">
        <v>32</v>
      </c>
      <c r="J56" s="40" t="s">
        <v>31</v>
      </c>
      <c r="K56" s="40" t="s">
        <v>33</v>
      </c>
      <c r="L56" s="86" t="s">
        <v>34</v>
      </c>
      <c r="M56" s="86" t="s">
        <v>35</v>
      </c>
      <c r="N56" s="86" t="s">
        <v>36</v>
      </c>
      <c r="O56" s="157"/>
      <c r="P56" s="1"/>
      <c r="Q56" s="1"/>
    </row>
    <row r="57" spans="1:17" s="46" customFormat="1">
      <c r="B57" s="98"/>
      <c r="C57" s="82"/>
      <c r="D57" s="83"/>
      <c r="E57" s="82"/>
      <c r="F57" s="105"/>
      <c r="G57" s="89"/>
      <c r="H57" s="84"/>
      <c r="I57" s="84"/>
      <c r="J57" s="84"/>
      <c r="K57" s="84"/>
      <c r="L57" s="89"/>
      <c r="M57" s="89"/>
      <c r="N57" s="89"/>
      <c r="O57" s="80">
        <f>COUNTA(C57:N57)</f>
        <v>0</v>
      </c>
      <c r="P57" s="47"/>
      <c r="Q57" s="47"/>
    </row>
    <row r="58" spans="1:17" s="46" customFormat="1">
      <c r="B58" s="98"/>
      <c r="C58" s="82"/>
      <c r="D58" s="83"/>
      <c r="E58" s="82"/>
      <c r="F58" s="89"/>
      <c r="G58" s="105"/>
      <c r="H58" s="105"/>
      <c r="I58" s="105"/>
      <c r="J58" s="105"/>
      <c r="K58" s="84"/>
      <c r="L58" s="110"/>
      <c r="M58" s="127"/>
      <c r="N58" s="127"/>
      <c r="O58" s="80">
        <f>COUNTA(C58:N58)</f>
        <v>0</v>
      </c>
      <c r="P58" s="47"/>
      <c r="Q58" s="47"/>
    </row>
    <row r="59" spans="1:17" s="46" customFormat="1">
      <c r="B59" s="81"/>
      <c r="C59" s="82"/>
      <c r="D59" s="83"/>
      <c r="E59" s="82"/>
      <c r="F59" s="89"/>
      <c r="G59" s="89"/>
      <c r="H59" s="84"/>
      <c r="I59" s="84"/>
      <c r="J59" s="84"/>
      <c r="K59" s="84"/>
      <c r="L59" s="89"/>
      <c r="M59" s="89"/>
      <c r="N59" s="89"/>
      <c r="O59" s="80">
        <f>COUNTA(C59:N59)</f>
        <v>0</v>
      </c>
      <c r="P59" s="47"/>
      <c r="Q59" s="47"/>
    </row>
    <row r="60" spans="1:17" s="46" customFormat="1">
      <c r="B60" s="81"/>
      <c r="C60" s="82"/>
      <c r="D60" s="83"/>
      <c r="E60" s="82"/>
      <c r="F60" s="89"/>
      <c r="G60" s="89"/>
      <c r="H60" s="84"/>
      <c r="I60" s="84"/>
      <c r="J60" s="84"/>
      <c r="K60" s="84"/>
      <c r="L60" s="89"/>
      <c r="M60" s="89"/>
      <c r="N60" s="89"/>
      <c r="O60" s="80">
        <f>COUNTA(C60:N60)</f>
        <v>0</v>
      </c>
      <c r="P60" s="47"/>
      <c r="Q60" s="47"/>
    </row>
    <row r="61" spans="1:17" s="46" customFormat="1">
      <c r="B61" s="81"/>
      <c r="C61" s="82"/>
      <c r="D61" s="83"/>
      <c r="E61" s="82"/>
      <c r="F61" s="89"/>
      <c r="G61" s="89"/>
      <c r="H61" s="84"/>
      <c r="I61" s="84"/>
      <c r="J61" s="84"/>
      <c r="K61" s="84"/>
      <c r="L61" s="89"/>
      <c r="M61" s="89"/>
      <c r="N61" s="89"/>
      <c r="O61" s="80">
        <f>COUNTA(C61:N61)</f>
        <v>0</v>
      </c>
      <c r="P61" s="47"/>
      <c r="Q61" s="47"/>
    </row>
    <row r="62" spans="1:17" s="46" customFormat="1">
      <c r="B62" s="81"/>
      <c r="C62" s="82"/>
      <c r="D62" s="83"/>
      <c r="E62" s="82"/>
      <c r="F62" s="89"/>
      <c r="G62" s="89"/>
      <c r="H62" s="84"/>
      <c r="I62" s="84"/>
      <c r="J62" s="84"/>
      <c r="K62" s="84"/>
      <c r="L62" s="89"/>
      <c r="M62" s="89"/>
      <c r="N62" s="89"/>
      <c r="O62" s="80"/>
      <c r="P62" s="47"/>
      <c r="Q62" s="47"/>
    </row>
    <row r="63" spans="1:17" s="46" customFormat="1">
      <c r="B63" s="81"/>
      <c r="C63" s="82"/>
      <c r="D63" s="83"/>
      <c r="E63" s="82"/>
      <c r="F63" s="89"/>
      <c r="G63" s="89"/>
      <c r="H63" s="84"/>
      <c r="I63" s="84"/>
      <c r="J63" s="84"/>
      <c r="K63" s="84"/>
      <c r="L63" s="89"/>
      <c r="M63" s="89"/>
      <c r="N63" s="89"/>
      <c r="O63" s="80"/>
      <c r="P63" s="47"/>
      <c r="Q63" s="47"/>
    </row>
    <row r="64" spans="1:17" s="46" customFormat="1">
      <c r="B64" s="81"/>
      <c r="C64" s="82"/>
      <c r="D64" s="83"/>
      <c r="E64" s="82"/>
      <c r="F64" s="89"/>
      <c r="G64" s="89"/>
      <c r="H64" s="84"/>
      <c r="I64" s="84"/>
      <c r="J64" s="84"/>
      <c r="K64" s="84"/>
      <c r="L64" s="89"/>
      <c r="M64" s="89"/>
      <c r="N64" s="89"/>
      <c r="O64" s="80"/>
      <c r="P64" s="47"/>
      <c r="Q64" s="47"/>
    </row>
    <row r="65" spans="2:18" s="46" customFormat="1">
      <c r="B65" s="81"/>
      <c r="C65" s="82"/>
      <c r="D65" s="83"/>
      <c r="E65" s="82"/>
      <c r="F65" s="89"/>
      <c r="G65" s="89"/>
      <c r="H65" s="84"/>
      <c r="I65" s="84"/>
      <c r="J65" s="84"/>
      <c r="K65" s="84"/>
      <c r="L65" s="89"/>
      <c r="M65" s="89"/>
      <c r="N65" s="89"/>
      <c r="O65" s="80"/>
      <c r="P65" s="47"/>
      <c r="Q65" s="47"/>
    </row>
    <row r="66" spans="2:18" s="46" customFormat="1">
      <c r="B66" s="81"/>
      <c r="C66" s="82"/>
      <c r="D66" s="83"/>
      <c r="E66" s="82"/>
      <c r="F66" s="89"/>
      <c r="G66" s="89"/>
      <c r="H66" s="84"/>
      <c r="I66" s="84"/>
      <c r="J66" s="84"/>
      <c r="K66" s="84"/>
      <c r="L66" s="89"/>
      <c r="M66" s="89"/>
      <c r="N66" s="89"/>
      <c r="O66" s="80"/>
      <c r="P66" s="47"/>
      <c r="Q66" s="47"/>
    </row>
    <row r="67" spans="2:18" s="46" customFormat="1">
      <c r="B67" s="81"/>
      <c r="C67" s="82"/>
      <c r="D67" s="83"/>
      <c r="E67" s="82"/>
      <c r="F67" s="89"/>
      <c r="G67" s="89"/>
      <c r="H67" s="84"/>
      <c r="I67" s="84"/>
      <c r="J67" s="84"/>
      <c r="K67" s="84"/>
      <c r="L67" s="89"/>
      <c r="M67" s="89"/>
      <c r="N67" s="89"/>
      <c r="O67" s="80"/>
      <c r="P67" s="47"/>
      <c r="Q67" s="47"/>
    </row>
    <row r="68" spans="2:18" s="46" customFormat="1">
      <c r="B68" s="81"/>
      <c r="C68" s="82"/>
      <c r="D68" s="83"/>
      <c r="E68" s="82"/>
      <c r="F68" s="89"/>
      <c r="G68" s="89"/>
      <c r="H68" s="84"/>
      <c r="I68" s="84"/>
      <c r="J68" s="84"/>
      <c r="K68" s="84"/>
      <c r="L68" s="89"/>
      <c r="M68" s="89"/>
      <c r="N68" s="89"/>
      <c r="O68" s="80"/>
      <c r="P68" s="47"/>
      <c r="Q68" s="47"/>
    </row>
    <row r="69" spans="2:18" s="46" customFormat="1">
      <c r="B69" s="81"/>
      <c r="C69" s="82"/>
      <c r="D69" s="83"/>
      <c r="E69" s="82"/>
      <c r="F69" s="89"/>
      <c r="G69" s="89"/>
      <c r="H69" s="84"/>
      <c r="I69" s="84"/>
      <c r="J69" s="84"/>
      <c r="K69" s="84"/>
      <c r="L69" s="89"/>
      <c r="M69" s="89"/>
      <c r="N69" s="89"/>
      <c r="O69" s="80"/>
      <c r="P69" s="47"/>
      <c r="Q69" s="47"/>
    </row>
    <row r="70" spans="2:18" s="46" customFormat="1">
      <c r="B70" s="81"/>
      <c r="C70" s="82"/>
      <c r="D70" s="83"/>
      <c r="E70" s="82"/>
      <c r="F70" s="89"/>
      <c r="G70" s="89"/>
      <c r="H70" s="84"/>
      <c r="I70" s="84"/>
      <c r="J70" s="84"/>
      <c r="K70" s="84"/>
      <c r="L70" s="89"/>
      <c r="M70" s="89"/>
      <c r="N70" s="89"/>
      <c r="O70" s="80"/>
      <c r="P70" s="47"/>
      <c r="Q70" s="47"/>
    </row>
    <row r="71" spans="2:18" s="46" customFormat="1">
      <c r="B71" s="81"/>
      <c r="C71" s="82"/>
      <c r="D71" s="83"/>
      <c r="E71" s="82"/>
      <c r="F71" s="89"/>
      <c r="G71" s="89"/>
      <c r="H71" s="84"/>
      <c r="I71" s="84"/>
      <c r="J71" s="84"/>
      <c r="K71" s="84"/>
      <c r="L71" s="89"/>
      <c r="M71" s="89"/>
      <c r="N71" s="89"/>
      <c r="O71" s="80"/>
      <c r="P71" s="47"/>
      <c r="Q71" s="47"/>
    </row>
    <row r="72" spans="2:18" s="46" customFormat="1">
      <c r="B72" s="81"/>
      <c r="C72" s="82"/>
      <c r="D72" s="83"/>
      <c r="E72" s="82"/>
      <c r="F72" s="89"/>
      <c r="G72" s="89"/>
      <c r="H72" s="84"/>
      <c r="I72" s="84"/>
      <c r="J72" s="84"/>
      <c r="K72" s="84"/>
      <c r="L72" s="89"/>
      <c r="M72" s="89"/>
      <c r="N72" s="89"/>
      <c r="O72" s="80"/>
      <c r="P72" s="47"/>
      <c r="Q72" s="47"/>
    </row>
    <row r="73" spans="2:18" s="46" customFormat="1">
      <c r="B73" s="81"/>
      <c r="C73" s="82"/>
      <c r="D73" s="83"/>
      <c r="E73" s="82"/>
      <c r="F73" s="89"/>
      <c r="G73" s="89"/>
      <c r="H73" s="84"/>
      <c r="I73" s="84"/>
      <c r="J73" s="84"/>
      <c r="K73" s="84"/>
      <c r="L73" s="89"/>
      <c r="M73" s="89"/>
      <c r="N73" s="89"/>
      <c r="O73" s="80"/>
      <c r="P73" s="47"/>
      <c r="Q73" s="47"/>
    </row>
    <row r="74" spans="2:18" s="46" customFormat="1">
      <c r="B74" s="81"/>
      <c r="C74" s="82"/>
      <c r="D74" s="83"/>
      <c r="E74" s="82"/>
      <c r="F74" s="89"/>
      <c r="G74" s="89"/>
      <c r="H74" s="84"/>
      <c r="I74" s="84"/>
      <c r="J74" s="84"/>
      <c r="K74" s="84"/>
      <c r="L74" s="89"/>
      <c r="M74" s="89"/>
      <c r="N74" s="89"/>
      <c r="O74" s="80"/>
      <c r="P74" s="47"/>
      <c r="Q74" s="47"/>
    </row>
    <row r="75" spans="2:18" s="46" customFormat="1">
      <c r="B75" s="81"/>
      <c r="C75" s="82"/>
      <c r="D75" s="83"/>
      <c r="E75" s="82"/>
      <c r="F75" s="89"/>
      <c r="G75" s="89"/>
      <c r="H75" s="84"/>
      <c r="I75" s="84"/>
      <c r="J75" s="84"/>
      <c r="K75" s="84"/>
      <c r="L75" s="89"/>
      <c r="M75" s="89"/>
      <c r="N75" s="89"/>
      <c r="O75" s="80"/>
      <c r="P75" s="47"/>
      <c r="Q75" s="47"/>
    </row>
    <row r="76" spans="2:18" s="46" customFormat="1">
      <c r="B76" s="81"/>
      <c r="C76" s="82"/>
      <c r="D76" s="83"/>
      <c r="E76" s="82"/>
      <c r="F76" s="89"/>
      <c r="G76" s="89"/>
      <c r="H76" s="84"/>
      <c r="I76" s="84"/>
      <c r="J76" s="84"/>
      <c r="K76" s="84"/>
      <c r="L76" s="89"/>
      <c r="M76" s="89"/>
      <c r="N76" s="89"/>
      <c r="O76" s="80"/>
      <c r="P76" s="47"/>
      <c r="Q76" s="47"/>
    </row>
    <row r="77" spans="2:18" s="46" customFormat="1">
      <c r="B77" s="75"/>
      <c r="C77" s="72"/>
      <c r="D77" s="85"/>
      <c r="E77" s="72"/>
      <c r="F77" s="72"/>
      <c r="G77" s="72"/>
      <c r="H77" s="72"/>
      <c r="I77" s="72"/>
      <c r="J77" s="72"/>
      <c r="K77" s="72"/>
      <c r="L77" s="72"/>
      <c r="M77" s="72"/>
      <c r="N77" s="72"/>
      <c r="O77" s="80">
        <f>COUNTA(C77:N77)</f>
        <v>0</v>
      </c>
      <c r="P77" s="47"/>
      <c r="Q77" s="47"/>
    </row>
    <row r="78" spans="2:18" s="46" customFormat="1">
      <c r="B78" s="74"/>
      <c r="C78" s="72"/>
      <c r="D78" s="73"/>
      <c r="E78" s="72"/>
      <c r="F78" s="72"/>
      <c r="G78" s="72"/>
      <c r="H78" s="72"/>
      <c r="I78" s="72"/>
      <c r="J78" s="72"/>
      <c r="K78" s="72"/>
      <c r="L78" s="72"/>
      <c r="M78" s="72"/>
      <c r="N78" s="72"/>
      <c r="O78" s="80">
        <f>COUNTA(C78:N78)</f>
        <v>0</v>
      </c>
      <c r="P78" s="47"/>
      <c r="Q78" s="47"/>
      <c r="R78" s="47"/>
    </row>
    <row r="79" spans="2:18" s="46" customFormat="1"/>
    <row r="80" spans="2:18" s="46" customFormat="1"/>
    <row r="81" s="46" customFormat="1"/>
    <row r="82" s="46" customFormat="1"/>
    <row r="83" s="46" customFormat="1"/>
    <row r="84" s="46" customFormat="1"/>
  </sheetData>
  <sheetProtection password="CDA8" sheet="1" formatCells="0" formatColumns="0" formatRows="0" insertRows="0" selectLockedCells="1" sort="0" autoFilter="0"/>
  <mergeCells count="54">
    <mergeCell ref="B55:B56"/>
    <mergeCell ref="C55:N55"/>
    <mergeCell ref="O55:O56"/>
    <mergeCell ref="F47:F49"/>
    <mergeCell ref="G47:K49"/>
    <mergeCell ref="L47:O49"/>
    <mergeCell ref="F50:F52"/>
    <mergeCell ref="G50:K52"/>
    <mergeCell ref="L50:O52"/>
    <mergeCell ref="F41:F43"/>
    <mergeCell ref="G41:K43"/>
    <mergeCell ref="L41:O43"/>
    <mergeCell ref="F44:F46"/>
    <mergeCell ref="G44:K46"/>
    <mergeCell ref="L44:O46"/>
    <mergeCell ref="L34:O34"/>
    <mergeCell ref="F35:F37"/>
    <mergeCell ref="G35:K37"/>
    <mergeCell ref="L35:O37"/>
    <mergeCell ref="F38:F40"/>
    <mergeCell ref="G38:K40"/>
    <mergeCell ref="L38:O40"/>
    <mergeCell ref="J18:K19"/>
    <mergeCell ref="J20:K20"/>
    <mergeCell ref="B22:H22"/>
    <mergeCell ref="B24:H24"/>
    <mergeCell ref="B30:H30"/>
    <mergeCell ref="B34:E34"/>
    <mergeCell ref="G34:I34"/>
    <mergeCell ref="B17:H17"/>
    <mergeCell ref="B18:B19"/>
    <mergeCell ref="C18:C19"/>
    <mergeCell ref="D18:G18"/>
    <mergeCell ref="H18:H19"/>
    <mergeCell ref="I18:I19"/>
    <mergeCell ref="C11:D11"/>
    <mergeCell ref="F11:O11"/>
    <mergeCell ref="C13:D13"/>
    <mergeCell ref="F13:O13"/>
    <mergeCell ref="C15:D15"/>
    <mergeCell ref="F15:O15"/>
    <mergeCell ref="C5:D5"/>
    <mergeCell ref="F5:O5"/>
    <mergeCell ref="C7:D7"/>
    <mergeCell ref="F7:O7"/>
    <mergeCell ref="C9:D9"/>
    <mergeCell ref="F9:O9"/>
    <mergeCell ref="B1:B3"/>
    <mergeCell ref="C1:L1"/>
    <mergeCell ref="M1:O1"/>
    <mergeCell ref="C2:L2"/>
    <mergeCell ref="M2:O2"/>
    <mergeCell ref="C3:L3"/>
    <mergeCell ref="M3:O3"/>
  </mergeCells>
  <conditionalFormatting sqref="C28:H28">
    <cfRule type="expression" dxfId="29" priority="1">
      <formula>"($C$31&gt;0.9)"</formula>
    </cfRule>
    <cfRule type="cellIs" dxfId="28" priority="2" operator="between">
      <formula>"$C$31=0.6"</formula>
      <formula>"$C$31=0.89"</formula>
    </cfRule>
    <cfRule type="expression" dxfId="27" priority="3">
      <formula>"($C$31&lt;0.6)"</formula>
    </cfRule>
  </conditionalFormatting>
  <dataValidations count="1">
    <dataValidation type="decimal" operator="greaterThanOrEqual" allowBlank="1" showInputMessage="1" showErrorMessage="1" error="Debe digitar valores numéricos mayores o iguales a cero" sqref="C33:H33 C29:H29">
      <formula1>0</formula1>
    </dataValidation>
  </dataValidations>
  <printOptions horizontalCentered="1" verticalCentered="1"/>
  <pageMargins left="0.25" right="0.25" top="0.75" bottom="0.75" header="0.3" footer="0.3"/>
  <pageSetup paperSize="5" scale="45" orientation="landscape" r:id="rId1"/>
  <headerFooter alignWithMargins="0">
    <oddFooter>&amp;CPàgina &amp;P de &amp;N</oddFooter>
  </headerFooter>
  <rowBreaks count="1" manualBreakCount="1">
    <brk id="33" max="14" man="1"/>
  </rowBreaks>
  <drawing r:id="rId2"/>
  <legacyDrawing r:id="rId3"/>
</worksheet>
</file>

<file path=xl/worksheets/sheet5.xml><?xml version="1.0" encoding="utf-8"?>
<worksheet xmlns="http://schemas.openxmlformats.org/spreadsheetml/2006/main" xmlns:r="http://schemas.openxmlformats.org/officeDocument/2006/relationships">
  <sheetPr>
    <tabColor rgb="FF0070C0"/>
  </sheetPr>
  <dimension ref="A1:T84"/>
  <sheetViews>
    <sheetView view="pageBreakPreview" zoomScale="70" zoomScaleNormal="100" zoomScaleSheetLayoutView="70" workbookViewId="0">
      <selection activeCell="C1" sqref="C1:O3"/>
    </sheetView>
  </sheetViews>
  <sheetFormatPr baseColWidth="10" defaultRowHeight="12.75"/>
  <cols>
    <col min="1" max="1" width="1.7109375" style="2" customWidth="1"/>
    <col min="2" max="2" width="29.85546875" style="2" customWidth="1"/>
    <col min="3" max="3" width="15.85546875" style="2" customWidth="1"/>
    <col min="4" max="4" width="17" style="2" customWidth="1"/>
    <col min="5" max="5" width="23.5703125" style="2" customWidth="1"/>
    <col min="6" max="6" width="15.28515625" style="2" customWidth="1"/>
    <col min="7" max="7" width="21.85546875" style="2" customWidth="1"/>
    <col min="8" max="8" width="16.7109375" style="2" customWidth="1"/>
    <col min="9" max="9" width="16.140625" style="2" customWidth="1"/>
    <col min="10" max="10" width="11.42578125" style="2"/>
    <col min="11" max="11" width="8.28515625" style="2" customWidth="1"/>
    <col min="12" max="12" width="8.42578125" style="2" customWidth="1"/>
    <col min="13" max="13" width="10.7109375" style="2" customWidth="1"/>
    <col min="14" max="14" width="11.140625" style="2" bestFit="1" customWidth="1"/>
    <col min="15" max="15" width="36.7109375" style="2" bestFit="1" customWidth="1"/>
    <col min="16" max="16384" width="11.42578125" style="2"/>
  </cols>
  <sheetData>
    <row r="1" spans="1:20" ht="36.75" customHeight="1">
      <c r="A1" s="1"/>
      <c r="B1" s="260"/>
      <c r="C1" s="262" t="s">
        <v>70</v>
      </c>
      <c r="D1" s="262"/>
      <c r="E1" s="262"/>
      <c r="F1" s="262"/>
      <c r="G1" s="262"/>
      <c r="H1" s="262"/>
      <c r="I1" s="262"/>
      <c r="J1" s="262"/>
      <c r="K1" s="262"/>
      <c r="L1" s="263"/>
      <c r="M1" s="297" t="s">
        <v>175</v>
      </c>
      <c r="N1" s="298"/>
      <c r="O1" s="299"/>
      <c r="Q1" s="1"/>
    </row>
    <row r="2" spans="1:20" ht="27" customHeight="1" thickBot="1">
      <c r="A2" s="1"/>
      <c r="B2" s="260"/>
      <c r="C2" s="268" t="s">
        <v>190</v>
      </c>
      <c r="D2" s="268"/>
      <c r="E2" s="268"/>
      <c r="F2" s="268"/>
      <c r="G2" s="268"/>
      <c r="H2" s="268"/>
      <c r="I2" s="268"/>
      <c r="J2" s="268"/>
      <c r="K2" s="268"/>
      <c r="L2" s="269"/>
      <c r="M2" s="300" t="s">
        <v>69</v>
      </c>
      <c r="N2" s="301"/>
      <c r="O2" s="302"/>
      <c r="Q2" s="1"/>
    </row>
    <row r="3" spans="1:20" ht="34.5" customHeight="1" thickBot="1">
      <c r="A3" s="1"/>
      <c r="B3" s="260"/>
      <c r="C3" s="268" t="s">
        <v>48</v>
      </c>
      <c r="D3" s="303"/>
      <c r="E3" s="303"/>
      <c r="F3" s="303"/>
      <c r="G3" s="303"/>
      <c r="H3" s="303"/>
      <c r="I3" s="303"/>
      <c r="J3" s="303"/>
      <c r="K3" s="303"/>
      <c r="L3" s="304"/>
      <c r="M3" s="305" t="s">
        <v>1</v>
      </c>
      <c r="N3" s="306"/>
      <c r="O3" s="307"/>
      <c r="Q3" s="1"/>
    </row>
    <row r="4" spans="1:20" ht="15" customHeight="1">
      <c r="A4" s="1"/>
      <c r="B4" s="10"/>
      <c r="C4" s="118"/>
      <c r="D4" s="118"/>
      <c r="E4" s="118"/>
      <c r="F4" s="118"/>
      <c r="G4" s="118"/>
      <c r="H4" s="118"/>
      <c r="I4" s="118"/>
      <c r="J4" s="118"/>
      <c r="K4" s="118"/>
      <c r="L4" s="118"/>
      <c r="M4" s="25"/>
      <c r="N4" s="25"/>
      <c r="Q4" s="1"/>
    </row>
    <row r="5" spans="1:20" ht="33" customHeight="1">
      <c r="A5" s="1"/>
      <c r="B5" s="30" t="s">
        <v>9</v>
      </c>
      <c r="C5" s="251">
        <v>2015</v>
      </c>
      <c r="D5" s="258"/>
      <c r="E5" s="26" t="s">
        <v>10</v>
      </c>
      <c r="F5" s="251" t="s">
        <v>74</v>
      </c>
      <c r="G5" s="259"/>
      <c r="H5" s="259"/>
      <c r="I5" s="259"/>
      <c r="J5" s="259"/>
      <c r="K5" s="259"/>
      <c r="L5" s="259"/>
      <c r="M5" s="259"/>
      <c r="N5" s="259"/>
      <c r="O5" s="252"/>
      <c r="P5" s="12"/>
      <c r="Q5" s="11"/>
      <c r="R5" s="11"/>
      <c r="S5" s="11"/>
      <c r="T5" s="1"/>
    </row>
    <row r="6" spans="1:20" s="1" customFormat="1" ht="6" customHeight="1">
      <c r="B6" s="20"/>
      <c r="C6" s="50"/>
      <c r="D6" s="50"/>
      <c r="E6" s="5"/>
      <c r="F6" s="48"/>
      <c r="G6" s="48"/>
      <c r="H6" s="48"/>
      <c r="I6" s="48"/>
      <c r="J6" s="48"/>
      <c r="K6" s="48"/>
      <c r="L6" s="48"/>
      <c r="M6" s="48"/>
      <c r="N6" s="48"/>
      <c r="O6" s="11"/>
      <c r="P6" s="11"/>
      <c r="Q6" s="11"/>
      <c r="R6" s="11"/>
      <c r="S6" s="11"/>
    </row>
    <row r="7" spans="1:20" ht="54" customHeight="1">
      <c r="A7" s="1"/>
      <c r="B7" s="76" t="s">
        <v>64</v>
      </c>
      <c r="C7" s="251" t="s">
        <v>77</v>
      </c>
      <c r="D7" s="252"/>
      <c r="E7" s="26" t="s">
        <v>12</v>
      </c>
      <c r="F7" s="251" t="s">
        <v>89</v>
      </c>
      <c r="G7" s="259"/>
      <c r="H7" s="259"/>
      <c r="I7" s="259"/>
      <c r="J7" s="259"/>
      <c r="K7" s="259"/>
      <c r="L7" s="259"/>
      <c r="M7" s="259"/>
      <c r="N7" s="259"/>
      <c r="O7" s="252"/>
      <c r="P7" s="13"/>
      <c r="Q7" s="13"/>
      <c r="R7" s="13"/>
      <c r="S7" s="13"/>
      <c r="T7" s="1"/>
    </row>
    <row r="8" spans="1:20" ht="6" customHeight="1">
      <c r="A8" s="1"/>
      <c r="B8" s="20"/>
      <c r="C8" s="50"/>
      <c r="D8" s="50"/>
      <c r="E8" s="5"/>
      <c r="F8" s="48"/>
      <c r="G8" s="48"/>
      <c r="H8" s="48"/>
      <c r="I8" s="48"/>
      <c r="J8" s="48"/>
      <c r="K8" s="48"/>
      <c r="L8" s="48"/>
      <c r="M8" s="48"/>
      <c r="N8" s="48"/>
      <c r="O8" s="11"/>
      <c r="P8" s="11"/>
      <c r="Q8" s="11"/>
      <c r="R8" s="11"/>
      <c r="S8" s="11"/>
      <c r="T8" s="1"/>
    </row>
    <row r="9" spans="1:20" ht="43.5" customHeight="1">
      <c r="A9" s="1"/>
      <c r="B9" s="30" t="s">
        <v>13</v>
      </c>
      <c r="C9" s="251" t="s">
        <v>78</v>
      </c>
      <c r="D9" s="252"/>
      <c r="E9" s="26" t="s">
        <v>65</v>
      </c>
      <c r="F9" s="251" t="s">
        <v>79</v>
      </c>
      <c r="G9" s="259"/>
      <c r="H9" s="259"/>
      <c r="I9" s="259"/>
      <c r="J9" s="259"/>
      <c r="K9" s="259"/>
      <c r="L9" s="259"/>
      <c r="M9" s="259"/>
      <c r="N9" s="259"/>
      <c r="O9" s="252"/>
      <c r="P9" s="12"/>
      <c r="Q9" s="12"/>
      <c r="R9" s="12"/>
      <c r="S9" s="12"/>
      <c r="T9" s="1"/>
    </row>
    <row r="10" spans="1:20" ht="10.5" customHeight="1">
      <c r="A10" s="1"/>
      <c r="B10" s="20"/>
      <c r="C10" s="50"/>
      <c r="D10" s="50"/>
      <c r="E10" s="5"/>
      <c r="F10" s="48"/>
      <c r="G10" s="48"/>
      <c r="H10" s="48"/>
      <c r="I10" s="48"/>
      <c r="J10" s="48"/>
      <c r="K10" s="48"/>
      <c r="L10" s="48"/>
      <c r="M10" s="48"/>
      <c r="N10" s="48"/>
      <c r="O10" s="11"/>
      <c r="P10" s="11"/>
      <c r="Q10" s="11"/>
      <c r="R10" s="11"/>
      <c r="S10" s="11"/>
      <c r="T10" s="1"/>
    </row>
    <row r="11" spans="1:20" ht="54" customHeight="1">
      <c r="A11" s="1"/>
      <c r="B11" s="31" t="s">
        <v>15</v>
      </c>
      <c r="C11" s="251" t="s">
        <v>75</v>
      </c>
      <c r="D11" s="252"/>
      <c r="E11" s="26" t="s">
        <v>66</v>
      </c>
      <c r="F11" s="253" t="s">
        <v>80</v>
      </c>
      <c r="G11" s="253"/>
      <c r="H11" s="253"/>
      <c r="I11" s="253"/>
      <c r="J11" s="253"/>
      <c r="K11" s="253"/>
      <c r="L11" s="253"/>
      <c r="M11" s="253"/>
      <c r="N11" s="253"/>
      <c r="O11" s="253"/>
      <c r="P11" s="13"/>
      <c r="Q11" s="13"/>
      <c r="R11" s="13"/>
      <c r="S11" s="13"/>
      <c r="T11" s="1"/>
    </row>
    <row r="12" spans="1:20" ht="6.75" customHeight="1">
      <c r="A12" s="1"/>
      <c r="B12" s="21"/>
      <c r="C12" s="50"/>
      <c r="D12" s="50"/>
      <c r="E12" s="19"/>
      <c r="F12" s="48"/>
      <c r="G12" s="48"/>
      <c r="H12" s="48"/>
      <c r="I12" s="48"/>
      <c r="J12" s="48"/>
      <c r="K12" s="48"/>
      <c r="L12" s="48"/>
      <c r="M12" s="48"/>
      <c r="N12" s="48"/>
      <c r="O12" s="11"/>
      <c r="P12" s="11"/>
      <c r="Q12" s="11"/>
      <c r="R12" s="11"/>
      <c r="S12" s="11"/>
      <c r="T12" s="1"/>
    </row>
    <row r="13" spans="1:20" ht="51.75" customHeight="1">
      <c r="A13" s="1"/>
      <c r="B13" s="31" t="s">
        <v>16</v>
      </c>
      <c r="C13" s="251" t="s">
        <v>93</v>
      </c>
      <c r="D13" s="252"/>
      <c r="E13" s="26" t="s">
        <v>67</v>
      </c>
      <c r="F13" s="253" t="s">
        <v>94</v>
      </c>
      <c r="G13" s="253"/>
      <c r="H13" s="253"/>
      <c r="I13" s="253"/>
      <c r="J13" s="253"/>
      <c r="K13" s="253"/>
      <c r="L13" s="253"/>
      <c r="M13" s="253"/>
      <c r="N13" s="253"/>
      <c r="O13" s="253"/>
      <c r="P13" s="13"/>
      <c r="Q13" s="13"/>
      <c r="R13" s="13"/>
      <c r="S13" s="13"/>
      <c r="T13" s="1"/>
    </row>
    <row r="14" spans="1:20" ht="8.25" customHeight="1">
      <c r="B14" s="22"/>
      <c r="F14" s="49"/>
      <c r="G14" s="49"/>
      <c r="H14" s="49"/>
      <c r="I14" s="49"/>
      <c r="J14" s="49"/>
      <c r="K14" s="49"/>
      <c r="L14" s="49"/>
      <c r="M14" s="49"/>
      <c r="N14" s="49"/>
    </row>
    <row r="15" spans="1:20" ht="51" customHeight="1">
      <c r="B15" s="77" t="s">
        <v>20</v>
      </c>
      <c r="C15" s="254" t="s">
        <v>128</v>
      </c>
      <c r="D15" s="254"/>
      <c r="E15" s="79" t="s">
        <v>68</v>
      </c>
      <c r="F15" s="255" t="s">
        <v>109</v>
      </c>
      <c r="G15" s="256"/>
      <c r="H15" s="256"/>
      <c r="I15" s="256"/>
      <c r="J15" s="256"/>
      <c r="K15" s="256"/>
      <c r="L15" s="256"/>
      <c r="M15" s="256"/>
      <c r="N15" s="256"/>
      <c r="O15" s="257"/>
    </row>
    <row r="16" spans="1:20" ht="24.75" customHeight="1">
      <c r="B16" s="23"/>
      <c r="C16" s="10"/>
      <c r="D16" s="24"/>
      <c r="E16" s="24"/>
      <c r="F16" s="10"/>
    </row>
    <row r="17" spans="2:11" ht="16.5" thickBot="1">
      <c r="B17" s="241" t="s">
        <v>18</v>
      </c>
      <c r="C17" s="241"/>
      <c r="D17" s="241"/>
      <c r="E17" s="241"/>
      <c r="F17" s="241"/>
      <c r="G17" s="241"/>
      <c r="H17" s="241"/>
    </row>
    <row r="18" spans="2:11" ht="12.75" customHeight="1">
      <c r="B18" s="242" t="s">
        <v>19</v>
      </c>
      <c r="C18" s="244" t="s">
        <v>39</v>
      </c>
      <c r="D18" s="246" t="s">
        <v>21</v>
      </c>
      <c r="E18" s="247"/>
      <c r="F18" s="247"/>
      <c r="G18" s="248"/>
      <c r="H18" s="249" t="s">
        <v>41</v>
      </c>
      <c r="I18" s="249" t="s">
        <v>42</v>
      </c>
      <c r="J18" s="234" t="s">
        <v>61</v>
      </c>
      <c r="K18" s="234"/>
    </row>
    <row r="19" spans="2:11" ht="41.25" customHeight="1">
      <c r="B19" s="243"/>
      <c r="C19" s="245"/>
      <c r="D19" s="115" t="s">
        <v>22</v>
      </c>
      <c r="E19" s="29" t="s">
        <v>23</v>
      </c>
      <c r="F19" s="29" t="s">
        <v>24</v>
      </c>
      <c r="G19" s="29" t="s">
        <v>71</v>
      </c>
      <c r="H19" s="250"/>
      <c r="I19" s="250"/>
      <c r="J19" s="234"/>
      <c r="K19" s="234"/>
    </row>
    <row r="20" spans="2:11" ht="126.75" customHeight="1">
      <c r="B20" s="65" t="s">
        <v>170</v>
      </c>
      <c r="C20" s="78"/>
      <c r="D20" s="114" t="s">
        <v>182</v>
      </c>
      <c r="E20" s="67">
        <v>3</v>
      </c>
      <c r="F20" s="67" t="s">
        <v>86</v>
      </c>
      <c r="G20" s="66" t="s">
        <v>144</v>
      </c>
      <c r="H20" s="68"/>
      <c r="I20" s="69">
        <f>87432872+63011297</f>
        <v>150444169</v>
      </c>
      <c r="J20" s="235">
        <v>1</v>
      </c>
      <c r="K20" s="235"/>
    </row>
    <row r="22" spans="2:11" ht="15.75">
      <c r="B22" s="236" t="s">
        <v>37</v>
      </c>
      <c r="C22" s="236"/>
      <c r="D22" s="236"/>
      <c r="E22" s="236"/>
      <c r="F22" s="236"/>
      <c r="G22" s="236"/>
      <c r="H22" s="236"/>
      <c r="J22" s="2" t="s">
        <v>62</v>
      </c>
    </row>
    <row r="23" spans="2:11">
      <c r="J23" s="2" t="s">
        <v>63</v>
      </c>
    </row>
    <row r="24" spans="2:11" ht="21" customHeight="1" thickBot="1">
      <c r="B24" s="237" t="s">
        <v>58</v>
      </c>
      <c r="C24" s="237"/>
      <c r="D24" s="237"/>
      <c r="E24" s="237"/>
      <c r="F24" s="237"/>
      <c r="G24" s="237"/>
      <c r="H24" s="237"/>
    </row>
    <row r="25" spans="2:11" ht="13.5" thickBot="1">
      <c r="B25" s="53" t="s">
        <v>59</v>
      </c>
      <c r="C25" s="34" t="s">
        <v>2</v>
      </c>
      <c r="D25" s="35" t="s">
        <v>3</v>
      </c>
      <c r="E25" s="35" t="s">
        <v>4</v>
      </c>
      <c r="F25" s="35" t="s">
        <v>5</v>
      </c>
      <c r="G25" s="35" t="s">
        <v>6</v>
      </c>
      <c r="H25" s="36" t="s">
        <v>7</v>
      </c>
    </row>
    <row r="26" spans="2:11" ht="39.75" customHeight="1">
      <c r="B26" s="70" t="s">
        <v>110</v>
      </c>
      <c r="C26" s="62"/>
      <c r="D26" s="63">
        <v>2</v>
      </c>
      <c r="E26" s="63">
        <v>1</v>
      </c>
      <c r="F26" s="63"/>
      <c r="G26" s="63">
        <v>1</v>
      </c>
      <c r="H26" s="64"/>
    </row>
    <row r="27" spans="2:11" ht="36.75" customHeight="1" thickBot="1">
      <c r="B27" s="71" t="s">
        <v>145</v>
      </c>
      <c r="C27" s="14">
        <f>E20</f>
        <v>3</v>
      </c>
      <c r="D27" s="15">
        <f>E20</f>
        <v>3</v>
      </c>
      <c r="E27" s="15">
        <f>E20</f>
        <v>3</v>
      </c>
      <c r="F27" s="15">
        <f>E20</f>
        <v>3</v>
      </c>
      <c r="G27" s="15">
        <f>E20</f>
        <v>3</v>
      </c>
      <c r="H27" s="15">
        <f>E20</f>
        <v>3</v>
      </c>
    </row>
    <row r="28" spans="2:11" ht="29.25" customHeight="1" thickBot="1">
      <c r="B28" s="16" t="s">
        <v>38</v>
      </c>
      <c r="C28" s="61">
        <f>IF($J$20=1,IF((C26/C27)&gt;=1,1,(C26/C27)),IF($J$20=2,IF((1-(C26/C27))&lt;=0,0,1-(C26/C27)),""))</f>
        <v>0</v>
      </c>
      <c r="D28" s="61">
        <f>IF($J$20=1,IF((SUM(C26:D26)/D27)&gt;=1,1,(SUM(C26:D26)/D27)),IF($J$20=2,IF((1-(SUM(C26:D26)/D27))&lt;=0,0,1-(SUM(C26:D26)/D27)),""))</f>
        <v>0.66666666666666663</v>
      </c>
      <c r="E28" s="61">
        <f>IF($J$20=1,IF((SUM(C26:E26)/E27)&gt;=1,1,(SUM(C26:E26)/E27)),IF($J$20=2,IF((1-(SUM(C26:E26)/E27))&lt;=0,0,1-(SUM(C26:E26)/E27)),""))</f>
        <v>1</v>
      </c>
      <c r="F28" s="61">
        <f>IF($J$20=1,IF((SUM(C26:F26)/F27)&gt;=1,1,(SUM(C26:F26)/F27)),IF($J$20=2,IF((1-(SUM(C26:F26)/F27))&lt;=0,0,1-(SUM(C26:F26)/F27)),""))</f>
        <v>1</v>
      </c>
      <c r="G28" s="61">
        <f>IF($J$20=1,IF((SUM(C26:G26)/G27)&gt;=1,1,(SUM(C26:G26)/G27)),IF($J$20=2,IF((1-(SUM(C26:G26)/G27))&lt;=0,0,1-(SUM(C26:G26)/G27)),""))</f>
        <v>1</v>
      </c>
      <c r="H28" s="61">
        <f>IF($J$20=1,IF((SUM(C26:H26)/H27)&gt;=1,1,(SUM(C26:H26)/H27)),IF($J$20=2,IF((1-(SUM(C26:H26)/H27))&lt;=0,0,1-(SUM(C26:H26)/H27)),""))</f>
        <v>1</v>
      </c>
    </row>
    <row r="29" spans="2:11" ht="24" customHeight="1">
      <c r="B29" s="6"/>
      <c r="C29" s="7" t="e">
        <f>C7=#REF!*1.3</f>
        <v>#REF!</v>
      </c>
      <c r="D29" s="7" t="e">
        <f>#REF!*1.3</f>
        <v>#REF!</v>
      </c>
      <c r="E29" s="7" t="e">
        <f>#REF!*1.3</f>
        <v>#REF!</v>
      </c>
      <c r="F29" s="7" t="e">
        <f>#REF!*1.3</f>
        <v>#REF!</v>
      </c>
      <c r="G29" s="7" t="e">
        <f>#REF!*1.3</f>
        <v>#REF!</v>
      </c>
      <c r="H29" s="7" t="e">
        <f>#REF!*1.3</f>
        <v>#REF!</v>
      </c>
    </row>
    <row r="30" spans="2:11" ht="24.75" customHeight="1" thickBot="1">
      <c r="B30" s="238" t="s">
        <v>57</v>
      </c>
      <c r="C30" s="238"/>
      <c r="D30" s="238"/>
      <c r="E30" s="238"/>
      <c r="F30" s="238"/>
      <c r="G30" s="238"/>
      <c r="H30" s="238"/>
    </row>
    <row r="31" spans="2:11" ht="40.5" customHeight="1" thickBot="1">
      <c r="B31" s="37" t="s">
        <v>44</v>
      </c>
      <c r="C31" s="113"/>
      <c r="D31" s="113">
        <v>36193750</v>
      </c>
      <c r="E31" s="113">
        <v>16844725</v>
      </c>
      <c r="F31" s="113"/>
      <c r="G31" s="113">
        <f>3285468+5000000+15000000</f>
        <v>23285468</v>
      </c>
      <c r="H31" s="120"/>
    </row>
    <row r="32" spans="2:11" ht="26.25" thickBot="1">
      <c r="B32" s="37" t="s">
        <v>43</v>
      </c>
      <c r="C32" s="17">
        <f>(C31/$I20)</f>
        <v>0</v>
      </c>
      <c r="D32" s="17">
        <f>(D31/$I20)+C32</f>
        <v>0.24057928094242056</v>
      </c>
      <c r="E32" s="17">
        <f>(E31/$I20)+D32</f>
        <v>0.35254590026682919</v>
      </c>
      <c r="F32" s="17">
        <f>(F31/$I20)+E32</f>
        <v>0.35254590026682919</v>
      </c>
      <c r="G32" s="17">
        <f>(G31/$I20)+F32</f>
        <v>0.50732403593521791</v>
      </c>
      <c r="H32" s="18">
        <f>(H31/$I20)+G32</f>
        <v>0.50732403593521791</v>
      </c>
    </row>
    <row r="33" spans="1:17">
      <c r="C33" s="7" t="e">
        <f>#REF!*1.1</f>
        <v>#REF!</v>
      </c>
      <c r="D33" s="7" t="e">
        <f>#REF!*1.1</f>
        <v>#REF!</v>
      </c>
      <c r="E33" s="7" t="e">
        <f>#REF!*1.1</f>
        <v>#REF!</v>
      </c>
      <c r="F33" s="7" t="e">
        <f>#REF!*1.1</f>
        <v>#REF!</v>
      </c>
      <c r="G33" s="7" t="e">
        <f>#REF!*1.1</f>
        <v>#REF!</v>
      </c>
      <c r="H33" s="7" t="e">
        <f>#REF!*1.1</f>
        <v>#REF!</v>
      </c>
    </row>
    <row r="34" spans="1:17" ht="15.75">
      <c r="B34" s="239" t="s">
        <v>8</v>
      </c>
      <c r="C34" s="239"/>
      <c r="D34" s="239"/>
      <c r="E34" s="239"/>
      <c r="G34" s="240" t="s">
        <v>52</v>
      </c>
      <c r="H34" s="240"/>
      <c r="I34" s="240"/>
      <c r="J34" s="116"/>
      <c r="K34" s="116"/>
      <c r="L34" s="215" t="s">
        <v>53</v>
      </c>
      <c r="M34" s="215"/>
      <c r="N34" s="215"/>
      <c r="O34" s="215"/>
    </row>
    <row r="35" spans="1:17" ht="12" customHeight="1">
      <c r="A35" s="1"/>
      <c r="B35" s="1"/>
      <c r="C35" s="9"/>
      <c r="D35" s="8"/>
      <c r="E35" s="8"/>
      <c r="F35" s="158" t="s">
        <v>49</v>
      </c>
      <c r="G35" s="325"/>
      <c r="H35" s="317"/>
      <c r="I35" s="317"/>
      <c r="J35" s="317"/>
      <c r="K35" s="318"/>
      <c r="L35" s="216"/>
      <c r="M35" s="217"/>
      <c r="N35" s="217"/>
      <c r="O35" s="218"/>
    </row>
    <row r="36" spans="1:17" ht="9" customHeight="1">
      <c r="A36" s="1"/>
      <c r="B36" s="1"/>
      <c r="C36" s="9"/>
      <c r="D36" s="1"/>
      <c r="E36" s="1"/>
      <c r="F36" s="158"/>
      <c r="G36" s="319"/>
      <c r="H36" s="320"/>
      <c r="I36" s="320"/>
      <c r="J36" s="320"/>
      <c r="K36" s="321"/>
      <c r="L36" s="219"/>
      <c r="M36" s="220"/>
      <c r="N36" s="220"/>
      <c r="O36" s="221"/>
      <c r="P36" s="1"/>
      <c r="Q36" s="1"/>
    </row>
    <row r="37" spans="1:17">
      <c r="A37" s="1"/>
      <c r="B37" s="1"/>
      <c r="C37" s="1"/>
      <c r="D37" s="1"/>
      <c r="E37" s="1"/>
      <c r="F37" s="158"/>
      <c r="G37" s="322"/>
      <c r="H37" s="323"/>
      <c r="I37" s="323"/>
      <c r="J37" s="323"/>
      <c r="K37" s="324"/>
      <c r="L37" s="222"/>
      <c r="M37" s="223"/>
      <c r="N37" s="223"/>
      <c r="O37" s="224"/>
      <c r="P37" s="1"/>
      <c r="Q37" s="1"/>
    </row>
    <row r="38" spans="1:17">
      <c r="A38" s="1"/>
      <c r="B38" s="1"/>
      <c r="C38" s="1"/>
      <c r="D38" s="1"/>
      <c r="E38" s="1"/>
      <c r="F38" s="158" t="s">
        <v>54</v>
      </c>
      <c r="G38" s="204"/>
      <c r="H38" s="326"/>
      <c r="I38" s="326"/>
      <c r="J38" s="326"/>
      <c r="K38" s="327"/>
      <c r="L38" s="233"/>
      <c r="M38" s="233"/>
      <c r="N38" s="233"/>
      <c r="O38" s="233"/>
      <c r="P38" s="1"/>
      <c r="Q38" s="1"/>
    </row>
    <row r="39" spans="1:17">
      <c r="A39" s="1"/>
      <c r="B39" s="1"/>
      <c r="C39" s="1"/>
      <c r="D39" s="1"/>
      <c r="E39" s="1"/>
      <c r="F39" s="158"/>
      <c r="G39" s="328"/>
      <c r="H39" s="329"/>
      <c r="I39" s="329"/>
      <c r="J39" s="329"/>
      <c r="K39" s="330"/>
      <c r="L39" s="233"/>
      <c r="M39" s="233"/>
      <c r="N39" s="233"/>
      <c r="O39" s="233"/>
      <c r="P39" s="1"/>
      <c r="Q39" s="1"/>
    </row>
    <row r="40" spans="1:17">
      <c r="A40" s="1"/>
      <c r="B40" s="1"/>
      <c r="C40" s="1"/>
      <c r="D40" s="1"/>
      <c r="E40" s="1"/>
      <c r="F40" s="158"/>
      <c r="G40" s="331"/>
      <c r="H40" s="332"/>
      <c r="I40" s="332"/>
      <c r="J40" s="332"/>
      <c r="K40" s="333"/>
      <c r="L40" s="233"/>
      <c r="M40" s="233"/>
      <c r="N40" s="233"/>
      <c r="O40" s="233"/>
      <c r="P40" s="1"/>
      <c r="Q40" s="1"/>
    </row>
    <row r="41" spans="1:17">
      <c r="A41" s="1"/>
      <c r="B41" s="1"/>
      <c r="C41" s="1"/>
      <c r="D41" s="1"/>
      <c r="E41" s="1"/>
      <c r="F41" s="158" t="s">
        <v>55</v>
      </c>
      <c r="G41" s="204"/>
      <c r="H41" s="205"/>
      <c r="I41" s="205"/>
      <c r="J41" s="205"/>
      <c r="K41" s="206"/>
      <c r="L41" s="195"/>
      <c r="M41" s="196"/>
      <c r="N41" s="196"/>
      <c r="O41" s="197"/>
      <c r="P41" s="1"/>
      <c r="Q41" s="1"/>
    </row>
    <row r="42" spans="1:17">
      <c r="A42" s="1"/>
      <c r="B42" s="1"/>
      <c r="C42" s="1"/>
      <c r="D42" s="1"/>
      <c r="E42" s="1"/>
      <c r="F42" s="158"/>
      <c r="G42" s="207"/>
      <c r="H42" s="208"/>
      <c r="I42" s="208"/>
      <c r="J42" s="208"/>
      <c r="K42" s="209"/>
      <c r="L42" s="198"/>
      <c r="M42" s="199"/>
      <c r="N42" s="199"/>
      <c r="O42" s="200"/>
      <c r="P42" s="1"/>
      <c r="Q42" s="1"/>
    </row>
    <row r="43" spans="1:17" ht="16.5" customHeight="1">
      <c r="A43" s="1"/>
      <c r="B43" s="1"/>
      <c r="C43" s="1"/>
      <c r="D43" s="1"/>
      <c r="E43" s="1"/>
      <c r="F43" s="158"/>
      <c r="G43" s="210"/>
      <c r="H43" s="211"/>
      <c r="I43" s="211"/>
      <c r="J43" s="211"/>
      <c r="K43" s="212"/>
      <c r="L43" s="201"/>
      <c r="M43" s="202"/>
      <c r="N43" s="202"/>
      <c r="O43" s="203"/>
      <c r="P43" s="1"/>
      <c r="Q43" s="1"/>
    </row>
    <row r="44" spans="1:17">
      <c r="A44" s="1"/>
      <c r="B44" s="1"/>
      <c r="C44" s="1"/>
      <c r="D44" s="1"/>
      <c r="E44" s="1"/>
      <c r="F44" s="158" t="s">
        <v>50</v>
      </c>
      <c r="G44" s="204"/>
      <c r="H44" s="205"/>
      <c r="I44" s="205"/>
      <c r="J44" s="205"/>
      <c r="K44" s="206"/>
      <c r="L44" s="213"/>
      <c r="M44" s="214"/>
      <c r="N44" s="214"/>
      <c r="O44" s="214"/>
      <c r="P44" s="1"/>
      <c r="Q44" s="1"/>
    </row>
    <row r="45" spans="1:17">
      <c r="A45" s="1"/>
      <c r="B45" s="1"/>
      <c r="C45" s="1"/>
      <c r="D45" s="1"/>
      <c r="E45" s="1"/>
      <c r="F45" s="158"/>
      <c r="G45" s="207"/>
      <c r="H45" s="208"/>
      <c r="I45" s="208"/>
      <c r="J45" s="208"/>
      <c r="K45" s="209"/>
      <c r="L45" s="214"/>
      <c r="M45" s="214"/>
      <c r="N45" s="214"/>
      <c r="O45" s="214"/>
      <c r="P45" s="1"/>
      <c r="Q45" s="1"/>
    </row>
    <row r="46" spans="1:17">
      <c r="A46" s="1"/>
      <c r="B46" s="1"/>
      <c r="C46" s="1"/>
      <c r="D46" s="1"/>
      <c r="E46" s="1"/>
      <c r="F46" s="158"/>
      <c r="G46" s="210"/>
      <c r="H46" s="211"/>
      <c r="I46" s="211"/>
      <c r="J46" s="211"/>
      <c r="K46" s="212"/>
      <c r="L46" s="214"/>
      <c r="M46" s="214"/>
      <c r="N46" s="214"/>
      <c r="O46" s="214"/>
      <c r="P46" s="1"/>
      <c r="Q46" s="1"/>
    </row>
    <row r="47" spans="1:17">
      <c r="A47" s="1"/>
      <c r="B47" s="1"/>
      <c r="C47" s="1"/>
      <c r="D47" s="1"/>
      <c r="E47" s="1"/>
      <c r="F47" s="158" t="s">
        <v>56</v>
      </c>
      <c r="G47" s="159"/>
      <c r="H47" s="160"/>
      <c r="I47" s="160"/>
      <c r="J47" s="160"/>
      <c r="K47" s="161"/>
      <c r="L47" s="168"/>
      <c r="M47" s="169"/>
      <c r="N47" s="169"/>
      <c r="O47" s="170"/>
      <c r="P47" s="1"/>
      <c r="Q47" s="1"/>
    </row>
    <row r="48" spans="1:17">
      <c r="A48" s="1"/>
      <c r="B48" s="1"/>
      <c r="C48" s="1"/>
      <c r="D48" s="1"/>
      <c r="E48" s="1"/>
      <c r="F48" s="158"/>
      <c r="G48" s="162"/>
      <c r="H48" s="163"/>
      <c r="I48" s="163"/>
      <c r="J48" s="163"/>
      <c r="K48" s="164"/>
      <c r="L48" s="171"/>
      <c r="M48" s="172"/>
      <c r="N48" s="172"/>
      <c r="O48" s="173"/>
      <c r="P48" s="1"/>
      <c r="Q48" s="1"/>
    </row>
    <row r="49" spans="1:17">
      <c r="A49" s="1"/>
      <c r="B49" s="1"/>
      <c r="C49" s="1"/>
      <c r="D49" s="1"/>
      <c r="E49" s="1"/>
      <c r="F49" s="158"/>
      <c r="G49" s="165"/>
      <c r="H49" s="166"/>
      <c r="I49" s="166"/>
      <c r="J49" s="166"/>
      <c r="K49" s="167"/>
      <c r="L49" s="174"/>
      <c r="M49" s="175"/>
      <c r="N49" s="175"/>
      <c r="O49" s="176"/>
      <c r="P49" s="1"/>
      <c r="Q49" s="1"/>
    </row>
    <row r="50" spans="1:17">
      <c r="A50" s="1"/>
      <c r="B50" s="1"/>
      <c r="C50" s="1"/>
      <c r="D50" s="1"/>
      <c r="E50" s="1"/>
      <c r="F50" s="158" t="s">
        <v>51</v>
      </c>
      <c r="G50" s="279"/>
      <c r="H50" s="280"/>
      <c r="I50" s="280"/>
      <c r="J50" s="280"/>
      <c r="K50" s="281"/>
      <c r="L50" s="168"/>
      <c r="M50" s="169"/>
      <c r="N50" s="169"/>
      <c r="O50" s="170"/>
      <c r="P50" s="1"/>
      <c r="Q50" s="1"/>
    </row>
    <row r="51" spans="1:17">
      <c r="A51" s="1"/>
      <c r="B51" s="1"/>
      <c r="C51" s="1"/>
      <c r="D51" s="1"/>
      <c r="E51" s="1"/>
      <c r="F51" s="158"/>
      <c r="G51" s="282"/>
      <c r="H51" s="283"/>
      <c r="I51" s="283"/>
      <c r="J51" s="283"/>
      <c r="K51" s="284"/>
      <c r="L51" s="171"/>
      <c r="M51" s="172"/>
      <c r="N51" s="172"/>
      <c r="O51" s="173"/>
      <c r="P51" s="1"/>
      <c r="Q51" s="1"/>
    </row>
    <row r="52" spans="1:17">
      <c r="A52" s="1"/>
      <c r="B52" s="1"/>
      <c r="C52" s="1"/>
      <c r="D52" s="1"/>
      <c r="E52" s="1"/>
      <c r="F52" s="158"/>
      <c r="G52" s="285"/>
      <c r="H52" s="286"/>
      <c r="I52" s="286"/>
      <c r="J52" s="286"/>
      <c r="K52" s="287"/>
      <c r="L52" s="174"/>
      <c r="M52" s="175"/>
      <c r="N52" s="175"/>
      <c r="O52" s="176"/>
      <c r="P52" s="1"/>
      <c r="Q52" s="1"/>
    </row>
    <row r="53" spans="1:17">
      <c r="A53" s="1"/>
      <c r="B53" s="1"/>
      <c r="C53" s="1"/>
      <c r="D53" s="1"/>
      <c r="E53" s="1"/>
      <c r="F53" s="1"/>
      <c r="G53" s="1"/>
      <c r="H53" s="1"/>
      <c r="I53" s="1"/>
      <c r="J53" s="1"/>
      <c r="K53" s="1"/>
      <c r="L53" s="1"/>
      <c r="M53" s="1"/>
      <c r="N53" s="1"/>
      <c r="O53" s="1"/>
      <c r="P53" s="1"/>
      <c r="Q53" s="1"/>
    </row>
    <row r="54" spans="1:17">
      <c r="B54" s="1"/>
      <c r="C54" s="1"/>
      <c r="D54" s="1"/>
      <c r="E54" s="1"/>
      <c r="F54" s="1"/>
      <c r="G54" s="1"/>
      <c r="H54" s="1"/>
      <c r="I54" s="1"/>
      <c r="J54" s="1"/>
      <c r="K54" s="1"/>
      <c r="L54" s="1"/>
      <c r="M54" s="1"/>
      <c r="N54" s="1"/>
      <c r="O54" s="1"/>
      <c r="P54" s="1"/>
      <c r="Q54" s="1"/>
    </row>
    <row r="55" spans="1:17" ht="25.5" customHeight="1">
      <c r="B55" s="151" t="s">
        <v>25</v>
      </c>
      <c r="C55" s="153" t="s">
        <v>26</v>
      </c>
      <c r="D55" s="154"/>
      <c r="E55" s="154"/>
      <c r="F55" s="154"/>
      <c r="G55" s="154"/>
      <c r="H55" s="154"/>
      <c r="I55" s="154"/>
      <c r="J55" s="154"/>
      <c r="K55" s="154"/>
      <c r="L55" s="154"/>
      <c r="M55" s="154"/>
      <c r="N55" s="155"/>
      <c r="O55" s="156" t="s">
        <v>27</v>
      </c>
      <c r="P55" s="1"/>
      <c r="Q55" s="1"/>
    </row>
    <row r="56" spans="1:17">
      <c r="B56" s="152"/>
      <c r="C56" s="38" t="s">
        <v>28</v>
      </c>
      <c r="D56" s="38" t="s">
        <v>29</v>
      </c>
      <c r="E56" s="38" t="s">
        <v>30</v>
      </c>
      <c r="F56" s="117" t="s">
        <v>31</v>
      </c>
      <c r="G56" s="117" t="s">
        <v>30</v>
      </c>
      <c r="H56" s="40" t="s">
        <v>32</v>
      </c>
      <c r="I56" s="40" t="s">
        <v>32</v>
      </c>
      <c r="J56" s="40" t="s">
        <v>31</v>
      </c>
      <c r="K56" s="40" t="s">
        <v>33</v>
      </c>
      <c r="L56" s="117" t="s">
        <v>34</v>
      </c>
      <c r="M56" s="117" t="s">
        <v>35</v>
      </c>
      <c r="N56" s="117" t="s">
        <v>36</v>
      </c>
      <c r="O56" s="157"/>
      <c r="P56" s="1"/>
      <c r="Q56" s="1"/>
    </row>
    <row r="57" spans="1:17" s="46" customFormat="1" ht="38.25">
      <c r="B57" s="92" t="s">
        <v>183</v>
      </c>
      <c r="C57" s="82"/>
      <c r="D57" s="82"/>
      <c r="E57" s="82" t="s">
        <v>180</v>
      </c>
      <c r="F57" s="82" t="s">
        <v>180</v>
      </c>
      <c r="G57" s="82" t="s">
        <v>180</v>
      </c>
      <c r="H57" s="82" t="s">
        <v>180</v>
      </c>
      <c r="I57" s="82" t="s">
        <v>180</v>
      </c>
      <c r="J57" s="82" t="s">
        <v>180</v>
      </c>
      <c r="K57" s="82" t="s">
        <v>180</v>
      </c>
      <c r="L57" s="82" t="s">
        <v>180</v>
      </c>
      <c r="M57" s="82" t="s">
        <v>180</v>
      </c>
      <c r="N57" s="82"/>
      <c r="O57" s="80">
        <f>COUNTA(C57:N57)</f>
        <v>9</v>
      </c>
      <c r="P57" s="47"/>
      <c r="Q57" s="47"/>
    </row>
    <row r="58" spans="1:17" s="46" customFormat="1">
      <c r="B58" s="92"/>
      <c r="C58" s="82"/>
      <c r="D58" s="83"/>
      <c r="E58" s="82"/>
      <c r="F58" s="119"/>
      <c r="G58" s="119"/>
      <c r="H58" s="119"/>
      <c r="I58" s="119"/>
      <c r="J58" s="119"/>
      <c r="K58" s="119"/>
      <c r="L58" s="119"/>
      <c r="M58" s="119"/>
      <c r="N58" s="119"/>
      <c r="O58" s="80">
        <f>COUNTA(C58:N58)</f>
        <v>0</v>
      </c>
      <c r="P58" s="47"/>
      <c r="Q58" s="47"/>
    </row>
    <row r="59" spans="1:17" s="46" customFormat="1">
      <c r="B59" s="92"/>
      <c r="C59" s="82"/>
      <c r="D59" s="83"/>
      <c r="E59" s="82"/>
      <c r="F59" s="119"/>
      <c r="G59" s="119"/>
      <c r="H59" s="119"/>
      <c r="I59" s="119"/>
      <c r="J59" s="119"/>
      <c r="K59" s="119"/>
      <c r="L59" s="119"/>
      <c r="M59" s="119"/>
      <c r="N59" s="119"/>
      <c r="O59" s="80">
        <f t="shared" ref="O59:O76" si="0">COUNTA(C59:N59)</f>
        <v>0</v>
      </c>
      <c r="P59" s="47"/>
      <c r="Q59" s="47"/>
    </row>
    <row r="60" spans="1:17" s="46" customFormat="1">
      <c r="B60" s="92"/>
      <c r="C60" s="82"/>
      <c r="D60" s="83"/>
      <c r="E60" s="82"/>
      <c r="F60" s="119"/>
      <c r="G60" s="119"/>
      <c r="H60" s="119"/>
      <c r="I60" s="119"/>
      <c r="J60" s="119"/>
      <c r="K60" s="119"/>
      <c r="L60" s="119"/>
      <c r="M60" s="119"/>
      <c r="N60" s="119"/>
      <c r="O60" s="80">
        <f t="shared" si="0"/>
        <v>0</v>
      </c>
      <c r="P60" s="47"/>
      <c r="Q60" s="47"/>
    </row>
    <row r="61" spans="1:17" s="46" customFormat="1" ht="12.75" customHeight="1">
      <c r="B61" s="92"/>
      <c r="C61" s="82"/>
      <c r="D61" s="83"/>
      <c r="E61" s="82"/>
      <c r="F61" s="119"/>
      <c r="G61" s="119"/>
      <c r="H61" s="119"/>
      <c r="I61" s="119"/>
      <c r="J61" s="119"/>
      <c r="K61" s="119"/>
      <c r="L61" s="119"/>
      <c r="M61" s="119"/>
      <c r="N61" s="119"/>
      <c r="O61" s="80">
        <f t="shared" si="0"/>
        <v>0</v>
      </c>
      <c r="P61" s="47"/>
      <c r="Q61" s="47"/>
    </row>
    <row r="62" spans="1:17" s="46" customFormat="1">
      <c r="B62" s="92"/>
      <c r="C62" s="82"/>
      <c r="D62" s="83"/>
      <c r="E62" s="82"/>
      <c r="F62" s="119"/>
      <c r="G62" s="119"/>
      <c r="H62" s="119"/>
      <c r="I62" s="119"/>
      <c r="J62" s="119"/>
      <c r="K62" s="119"/>
      <c r="L62" s="119"/>
      <c r="M62" s="119"/>
      <c r="N62" s="119"/>
      <c r="O62" s="80">
        <f t="shared" si="0"/>
        <v>0</v>
      </c>
      <c r="P62" s="47"/>
      <c r="Q62" s="47"/>
    </row>
    <row r="63" spans="1:17" s="46" customFormat="1">
      <c r="B63" s="92"/>
      <c r="C63" s="82"/>
      <c r="D63" s="83"/>
      <c r="E63" s="82"/>
      <c r="F63" s="119"/>
      <c r="G63" s="119"/>
      <c r="H63" s="119"/>
      <c r="I63" s="119"/>
      <c r="J63" s="119"/>
      <c r="K63" s="119"/>
      <c r="L63" s="119"/>
      <c r="M63" s="119"/>
      <c r="N63" s="119"/>
      <c r="O63" s="80">
        <f t="shared" si="0"/>
        <v>0</v>
      </c>
      <c r="P63" s="47"/>
      <c r="Q63" s="47"/>
    </row>
    <row r="64" spans="1:17" s="46" customFormat="1">
      <c r="B64" s="92"/>
      <c r="C64" s="82"/>
      <c r="D64" s="83"/>
      <c r="E64" s="82"/>
      <c r="F64" s="119"/>
      <c r="G64" s="119"/>
      <c r="H64" s="119"/>
      <c r="I64" s="119"/>
      <c r="J64" s="119"/>
      <c r="K64" s="119"/>
      <c r="L64" s="119"/>
      <c r="M64" s="119"/>
      <c r="N64" s="119"/>
      <c r="O64" s="80">
        <f t="shared" si="0"/>
        <v>0</v>
      </c>
      <c r="P64" s="47"/>
      <c r="Q64" s="47"/>
    </row>
    <row r="65" spans="2:18" s="46" customFormat="1">
      <c r="B65" s="92"/>
      <c r="C65" s="82"/>
      <c r="D65" s="83"/>
      <c r="E65" s="82"/>
      <c r="F65" s="119"/>
      <c r="G65" s="119"/>
      <c r="H65" s="119"/>
      <c r="I65" s="119"/>
      <c r="J65" s="119"/>
      <c r="K65" s="119"/>
      <c r="L65" s="119"/>
      <c r="M65" s="119"/>
      <c r="N65" s="119"/>
      <c r="O65" s="80">
        <f t="shared" si="0"/>
        <v>0</v>
      </c>
      <c r="P65" s="47"/>
      <c r="Q65" s="47"/>
    </row>
    <row r="66" spans="2:18" s="46" customFormat="1">
      <c r="B66" s="92"/>
      <c r="C66" s="82"/>
      <c r="D66" s="83"/>
      <c r="E66" s="82"/>
      <c r="F66" s="119"/>
      <c r="G66" s="119"/>
      <c r="H66" s="84"/>
      <c r="I66" s="84"/>
      <c r="J66" s="84"/>
      <c r="K66" s="84"/>
      <c r="L66" s="119"/>
      <c r="M66" s="119"/>
      <c r="N66" s="119"/>
      <c r="O66" s="80">
        <f t="shared" si="0"/>
        <v>0</v>
      </c>
      <c r="P66" s="47"/>
      <c r="Q66" s="47"/>
    </row>
    <row r="67" spans="2:18" s="46" customFormat="1">
      <c r="B67" s="92"/>
      <c r="C67" s="82"/>
      <c r="D67" s="83"/>
      <c r="E67" s="82"/>
      <c r="F67" s="119"/>
      <c r="G67" s="119"/>
      <c r="H67" s="84"/>
      <c r="I67" s="84"/>
      <c r="J67" s="84"/>
      <c r="K67" s="84"/>
      <c r="L67" s="119"/>
      <c r="M67" s="119"/>
      <c r="N67" s="119"/>
      <c r="O67" s="80">
        <f t="shared" si="0"/>
        <v>0</v>
      </c>
      <c r="P67" s="47"/>
      <c r="Q67" s="47"/>
    </row>
    <row r="68" spans="2:18" s="46" customFormat="1">
      <c r="B68" s="92"/>
      <c r="C68" s="82"/>
      <c r="D68" s="83"/>
      <c r="E68" s="82"/>
      <c r="F68" s="119"/>
      <c r="G68" s="119"/>
      <c r="H68" s="84"/>
      <c r="I68" s="84"/>
      <c r="J68" s="84"/>
      <c r="K68" s="84"/>
      <c r="L68" s="119"/>
      <c r="M68" s="119"/>
      <c r="N68" s="119"/>
      <c r="O68" s="80">
        <f t="shared" si="0"/>
        <v>0</v>
      </c>
      <c r="P68" s="47"/>
      <c r="Q68" s="47"/>
    </row>
    <row r="69" spans="2:18" s="46" customFormat="1">
      <c r="B69" s="81"/>
      <c r="C69" s="82"/>
      <c r="D69" s="83"/>
      <c r="E69" s="82"/>
      <c r="F69" s="119"/>
      <c r="G69" s="119"/>
      <c r="H69" s="84"/>
      <c r="I69" s="84"/>
      <c r="J69" s="84"/>
      <c r="K69" s="84"/>
      <c r="L69" s="119"/>
      <c r="M69" s="119"/>
      <c r="N69" s="119"/>
      <c r="O69" s="80">
        <f t="shared" si="0"/>
        <v>0</v>
      </c>
      <c r="P69" s="47"/>
      <c r="Q69" s="47"/>
    </row>
    <row r="70" spans="2:18" s="46" customFormat="1">
      <c r="B70" s="81"/>
      <c r="C70" s="82"/>
      <c r="D70" s="83"/>
      <c r="E70" s="82"/>
      <c r="F70" s="119"/>
      <c r="G70" s="119"/>
      <c r="H70" s="84"/>
      <c r="I70" s="84"/>
      <c r="J70" s="84"/>
      <c r="K70" s="84"/>
      <c r="L70" s="119"/>
      <c r="M70" s="119"/>
      <c r="N70" s="119"/>
      <c r="O70" s="80">
        <f t="shared" si="0"/>
        <v>0</v>
      </c>
      <c r="P70" s="47"/>
      <c r="Q70" s="47"/>
    </row>
    <row r="71" spans="2:18" s="46" customFormat="1">
      <c r="B71" s="81"/>
      <c r="C71" s="82"/>
      <c r="D71" s="83"/>
      <c r="E71" s="82"/>
      <c r="F71" s="119"/>
      <c r="G71" s="119"/>
      <c r="H71" s="84"/>
      <c r="I71" s="84"/>
      <c r="J71" s="84"/>
      <c r="K71" s="84"/>
      <c r="L71" s="119"/>
      <c r="M71" s="119"/>
      <c r="N71" s="119"/>
      <c r="O71" s="80">
        <f t="shared" si="0"/>
        <v>0</v>
      </c>
      <c r="P71" s="47"/>
      <c r="Q71" s="47"/>
    </row>
    <row r="72" spans="2:18" s="46" customFormat="1">
      <c r="B72" s="81"/>
      <c r="C72" s="82"/>
      <c r="D72" s="83"/>
      <c r="E72" s="82"/>
      <c r="F72" s="119"/>
      <c r="G72" s="119"/>
      <c r="H72" s="84"/>
      <c r="I72" s="84"/>
      <c r="J72" s="84"/>
      <c r="K72" s="84"/>
      <c r="L72" s="119"/>
      <c r="M72" s="119"/>
      <c r="N72" s="119"/>
      <c r="O72" s="80">
        <f t="shared" si="0"/>
        <v>0</v>
      </c>
      <c r="P72" s="47"/>
      <c r="Q72" s="47"/>
    </row>
    <row r="73" spans="2:18" s="46" customFormat="1">
      <c r="B73" s="81"/>
      <c r="C73" s="82"/>
      <c r="D73" s="83"/>
      <c r="E73" s="82"/>
      <c r="F73" s="119"/>
      <c r="G73" s="119"/>
      <c r="H73" s="84"/>
      <c r="I73" s="84"/>
      <c r="J73" s="84"/>
      <c r="K73" s="84"/>
      <c r="L73" s="119"/>
      <c r="M73" s="119"/>
      <c r="N73" s="119"/>
      <c r="O73" s="80">
        <f t="shared" si="0"/>
        <v>0</v>
      </c>
      <c r="P73" s="47"/>
      <c r="Q73" s="47"/>
    </row>
    <row r="74" spans="2:18" s="46" customFormat="1">
      <c r="B74" s="81"/>
      <c r="C74" s="82"/>
      <c r="D74" s="83"/>
      <c r="E74" s="82"/>
      <c r="F74" s="119"/>
      <c r="G74" s="119"/>
      <c r="H74" s="84"/>
      <c r="I74" s="84"/>
      <c r="J74" s="84"/>
      <c r="K74" s="84"/>
      <c r="L74" s="119"/>
      <c r="M74" s="119"/>
      <c r="N74" s="119"/>
      <c r="O74" s="80">
        <f t="shared" si="0"/>
        <v>0</v>
      </c>
      <c r="P74" s="47"/>
      <c r="Q74" s="47"/>
    </row>
    <row r="75" spans="2:18" s="46" customFormat="1">
      <c r="B75" s="81"/>
      <c r="C75" s="82"/>
      <c r="D75" s="83"/>
      <c r="E75" s="82"/>
      <c r="F75" s="119"/>
      <c r="G75" s="119"/>
      <c r="H75" s="84"/>
      <c r="I75" s="84"/>
      <c r="J75" s="84"/>
      <c r="K75" s="84"/>
      <c r="L75" s="119"/>
      <c r="M75" s="119"/>
      <c r="N75" s="119"/>
      <c r="O75" s="80">
        <f t="shared" si="0"/>
        <v>0</v>
      </c>
      <c r="P75" s="47"/>
      <c r="Q75" s="47"/>
    </row>
    <row r="76" spans="2:18" s="46" customFormat="1">
      <c r="B76" s="81"/>
      <c r="C76" s="82"/>
      <c r="D76" s="83"/>
      <c r="E76" s="82"/>
      <c r="F76" s="119"/>
      <c r="G76" s="119"/>
      <c r="H76" s="84"/>
      <c r="I76" s="84"/>
      <c r="J76" s="84"/>
      <c r="K76" s="84"/>
      <c r="L76" s="119"/>
      <c r="M76" s="119"/>
      <c r="N76" s="119"/>
      <c r="O76" s="80">
        <f t="shared" si="0"/>
        <v>0</v>
      </c>
      <c r="P76" s="47"/>
      <c r="Q76" s="47"/>
    </row>
    <row r="77" spans="2:18" s="46" customFormat="1">
      <c r="B77" s="75"/>
      <c r="C77" s="72"/>
      <c r="D77" s="85"/>
      <c r="E77" s="72"/>
      <c r="F77" s="72"/>
      <c r="G77" s="72"/>
      <c r="H77" s="72"/>
      <c r="I77" s="72"/>
      <c r="J77" s="72"/>
      <c r="K77" s="72"/>
      <c r="L77" s="72"/>
      <c r="M77" s="72"/>
      <c r="N77" s="72"/>
      <c r="O77" s="80">
        <f>COUNTA(C77:N77)</f>
        <v>0</v>
      </c>
      <c r="P77" s="47"/>
      <c r="Q77" s="47"/>
    </row>
    <row r="78" spans="2:18" s="46" customFormat="1">
      <c r="B78" s="74"/>
      <c r="C78" s="72"/>
      <c r="D78" s="73"/>
      <c r="E78" s="72"/>
      <c r="F78" s="72"/>
      <c r="G78" s="72"/>
      <c r="H78" s="72"/>
      <c r="I78" s="72"/>
      <c r="J78" s="72"/>
      <c r="K78" s="72"/>
      <c r="L78" s="72"/>
      <c r="M78" s="72"/>
      <c r="N78" s="72"/>
      <c r="O78" s="80">
        <f>COUNTA(C78:N78)</f>
        <v>0</v>
      </c>
      <c r="P78" s="47"/>
      <c r="Q78" s="47"/>
      <c r="R78" s="47"/>
    </row>
    <row r="79" spans="2:18" s="46" customFormat="1"/>
    <row r="80" spans="2:18" s="46" customFormat="1"/>
    <row r="81" s="46" customFormat="1"/>
    <row r="82" s="46" customFormat="1"/>
    <row r="83" s="46" customFormat="1"/>
    <row r="84" s="46" customFormat="1"/>
  </sheetData>
  <sheetProtection password="CDA8" sheet="1" formatCells="0" formatColumns="0" formatRows="0" insertRows="0" selectLockedCells="1" sort="0" autoFilter="0"/>
  <mergeCells count="54">
    <mergeCell ref="B1:B3"/>
    <mergeCell ref="C1:L1"/>
    <mergeCell ref="M1:O1"/>
    <mergeCell ref="C2:L2"/>
    <mergeCell ref="M2:O2"/>
    <mergeCell ref="C3:L3"/>
    <mergeCell ref="M3:O3"/>
    <mergeCell ref="C5:D5"/>
    <mergeCell ref="F5:O5"/>
    <mergeCell ref="C7:D7"/>
    <mergeCell ref="F7:O7"/>
    <mergeCell ref="C9:D9"/>
    <mergeCell ref="F9:O9"/>
    <mergeCell ref="C11:D11"/>
    <mergeCell ref="F11:O11"/>
    <mergeCell ref="C13:D13"/>
    <mergeCell ref="F13:O13"/>
    <mergeCell ref="C15:D15"/>
    <mergeCell ref="F15:O15"/>
    <mergeCell ref="B34:E34"/>
    <mergeCell ref="G34:I34"/>
    <mergeCell ref="B17:H17"/>
    <mergeCell ref="B18:B19"/>
    <mergeCell ref="C18:C19"/>
    <mergeCell ref="D18:G18"/>
    <mergeCell ref="H18:H19"/>
    <mergeCell ref="I18:I19"/>
    <mergeCell ref="J18:K19"/>
    <mergeCell ref="J20:K20"/>
    <mergeCell ref="B22:H22"/>
    <mergeCell ref="B24:H24"/>
    <mergeCell ref="B30:H30"/>
    <mergeCell ref="L34:O34"/>
    <mergeCell ref="F35:F37"/>
    <mergeCell ref="G35:K37"/>
    <mergeCell ref="L35:O37"/>
    <mergeCell ref="F38:F40"/>
    <mergeCell ref="G38:K40"/>
    <mergeCell ref="L38:O40"/>
    <mergeCell ref="F41:F43"/>
    <mergeCell ref="G41:K43"/>
    <mergeCell ref="L41:O43"/>
    <mergeCell ref="F44:F46"/>
    <mergeCell ref="G44:K46"/>
    <mergeCell ref="L44:O46"/>
    <mergeCell ref="B55:B56"/>
    <mergeCell ref="C55:N55"/>
    <mergeCell ref="O55:O56"/>
    <mergeCell ref="F47:F49"/>
    <mergeCell ref="G47:K49"/>
    <mergeCell ref="L47:O49"/>
    <mergeCell ref="F50:F52"/>
    <mergeCell ref="G50:K52"/>
    <mergeCell ref="L50:O52"/>
  </mergeCells>
  <conditionalFormatting sqref="C28:H28">
    <cfRule type="expression" dxfId="26" priority="1">
      <formula>"($C$31&gt;0.9)"</formula>
    </cfRule>
    <cfRule type="cellIs" dxfId="25" priority="2" operator="between">
      <formula>"$C$31=0.6"</formula>
      <formula>"$C$31=0.89"</formula>
    </cfRule>
    <cfRule type="expression" dxfId="24" priority="3">
      <formula>"($C$31&lt;0.6)"</formula>
    </cfRule>
  </conditionalFormatting>
  <dataValidations count="1">
    <dataValidation type="decimal" operator="greaterThanOrEqual" allowBlank="1" showInputMessage="1" showErrorMessage="1" error="Debe digitar valores numéricos mayores o iguales a cero" sqref="C33:H33 C29:H29">
      <formula1>0</formula1>
    </dataValidation>
  </dataValidations>
  <printOptions horizontalCentered="1" verticalCentered="1"/>
  <pageMargins left="0.25" right="0.25" top="0.75" bottom="0.75" header="0.3" footer="0.3"/>
  <pageSetup paperSize="5" scale="45" orientation="landscape" r:id="rId1"/>
  <headerFooter alignWithMargins="0">
    <oddFooter>&amp;CPàgina &amp;P de &amp;N</oddFooter>
  </headerFooter>
  <rowBreaks count="1" manualBreakCount="1">
    <brk id="32" max="14" man="1"/>
  </rowBreaks>
  <drawing r:id="rId2"/>
  <legacyDrawing r:id="rId3"/>
</worksheet>
</file>

<file path=xl/worksheets/sheet6.xml><?xml version="1.0" encoding="utf-8"?>
<worksheet xmlns="http://schemas.openxmlformats.org/spreadsheetml/2006/main" xmlns:r="http://schemas.openxmlformats.org/officeDocument/2006/relationships">
  <dimension ref="A1:T84"/>
  <sheetViews>
    <sheetView view="pageBreakPreview" zoomScale="70" zoomScaleNormal="100" zoomScaleSheetLayoutView="70" workbookViewId="0">
      <selection activeCell="C1" sqref="C1:O3"/>
    </sheetView>
  </sheetViews>
  <sheetFormatPr baseColWidth="10" defaultRowHeight="12.75"/>
  <cols>
    <col min="1" max="1" width="1.7109375" style="2" customWidth="1"/>
    <col min="2" max="2" width="29.85546875" style="2" customWidth="1"/>
    <col min="3" max="3" width="15.85546875" style="2" customWidth="1"/>
    <col min="4" max="4" width="17" style="2" customWidth="1"/>
    <col min="5" max="5" width="23.5703125" style="2" customWidth="1"/>
    <col min="6" max="6" width="15.28515625" style="2" customWidth="1"/>
    <col min="7" max="7" width="21.85546875" style="2" customWidth="1"/>
    <col min="8" max="8" width="16.7109375" style="2" customWidth="1"/>
    <col min="9" max="9" width="16.140625" style="2" customWidth="1"/>
    <col min="10" max="10" width="11.42578125" style="2"/>
    <col min="11" max="11" width="8.28515625" style="2" customWidth="1"/>
    <col min="12" max="12" width="8.42578125" style="2" customWidth="1"/>
    <col min="13" max="13" width="10.7109375" style="2" customWidth="1"/>
    <col min="14" max="14" width="11.140625" style="2" bestFit="1" customWidth="1"/>
    <col min="15" max="15" width="36.7109375" style="2" bestFit="1" customWidth="1"/>
    <col min="16" max="16384" width="11.42578125" style="2"/>
  </cols>
  <sheetData>
    <row r="1" spans="1:20" ht="36.75" customHeight="1">
      <c r="A1" s="1"/>
      <c r="B1" s="260"/>
      <c r="C1" s="262" t="s">
        <v>70</v>
      </c>
      <c r="D1" s="262"/>
      <c r="E1" s="262"/>
      <c r="F1" s="262"/>
      <c r="G1" s="262"/>
      <c r="H1" s="262"/>
      <c r="I1" s="262"/>
      <c r="J1" s="262"/>
      <c r="K1" s="262"/>
      <c r="L1" s="263"/>
      <c r="M1" s="297" t="s">
        <v>175</v>
      </c>
      <c r="N1" s="298"/>
      <c r="O1" s="299"/>
      <c r="Q1" s="1"/>
    </row>
    <row r="2" spans="1:20" ht="27" customHeight="1" thickBot="1">
      <c r="A2" s="1"/>
      <c r="B2" s="260"/>
      <c r="C2" s="268" t="s">
        <v>190</v>
      </c>
      <c r="D2" s="268"/>
      <c r="E2" s="268"/>
      <c r="F2" s="268"/>
      <c r="G2" s="268"/>
      <c r="H2" s="268"/>
      <c r="I2" s="268"/>
      <c r="J2" s="268"/>
      <c r="K2" s="268"/>
      <c r="L2" s="269"/>
      <c r="M2" s="300" t="s">
        <v>69</v>
      </c>
      <c r="N2" s="301"/>
      <c r="O2" s="302"/>
      <c r="Q2" s="1"/>
    </row>
    <row r="3" spans="1:20" ht="34.5" customHeight="1" thickBot="1">
      <c r="A3" s="1"/>
      <c r="B3" s="260"/>
      <c r="C3" s="268" t="s">
        <v>48</v>
      </c>
      <c r="D3" s="303"/>
      <c r="E3" s="303"/>
      <c r="F3" s="303"/>
      <c r="G3" s="303"/>
      <c r="H3" s="303"/>
      <c r="I3" s="303"/>
      <c r="J3" s="303"/>
      <c r="K3" s="303"/>
      <c r="L3" s="304"/>
      <c r="M3" s="305" t="s">
        <v>1</v>
      </c>
      <c r="N3" s="306"/>
      <c r="O3" s="307"/>
      <c r="Q3" s="1"/>
    </row>
    <row r="4" spans="1:20" ht="15" customHeight="1">
      <c r="A4" s="1"/>
      <c r="B4" s="10"/>
      <c r="C4" s="118"/>
      <c r="D4" s="118"/>
      <c r="E4" s="118"/>
      <c r="F4" s="118"/>
      <c r="G4" s="118"/>
      <c r="H4" s="118"/>
      <c r="I4" s="118"/>
      <c r="J4" s="118"/>
      <c r="K4" s="118"/>
      <c r="L4" s="118"/>
      <c r="M4" s="25"/>
      <c r="N4" s="25"/>
      <c r="Q4" s="1"/>
    </row>
    <row r="5" spans="1:20" ht="33" customHeight="1">
      <c r="A5" s="1"/>
      <c r="B5" s="30" t="s">
        <v>9</v>
      </c>
      <c r="C5" s="251">
        <v>2015</v>
      </c>
      <c r="D5" s="258"/>
      <c r="E5" s="26" t="s">
        <v>10</v>
      </c>
      <c r="F5" s="251" t="s">
        <v>74</v>
      </c>
      <c r="G5" s="259"/>
      <c r="H5" s="259"/>
      <c r="I5" s="259"/>
      <c r="J5" s="259"/>
      <c r="K5" s="259"/>
      <c r="L5" s="259"/>
      <c r="M5" s="259"/>
      <c r="N5" s="259"/>
      <c r="O5" s="252"/>
      <c r="P5" s="12"/>
      <c r="Q5" s="11"/>
      <c r="R5" s="11"/>
      <c r="S5" s="11"/>
      <c r="T5" s="1"/>
    </row>
    <row r="6" spans="1:20" s="1" customFormat="1" ht="6" customHeight="1">
      <c r="B6" s="20"/>
      <c r="C6" s="50"/>
      <c r="D6" s="50"/>
      <c r="E6" s="5"/>
      <c r="F6" s="48"/>
      <c r="G6" s="48"/>
      <c r="H6" s="48"/>
      <c r="I6" s="48"/>
      <c r="J6" s="48"/>
      <c r="K6" s="48"/>
      <c r="L6" s="48"/>
      <c r="M6" s="48"/>
      <c r="N6" s="48"/>
      <c r="O6" s="11"/>
      <c r="P6" s="11"/>
      <c r="Q6" s="11"/>
      <c r="R6" s="11"/>
      <c r="S6" s="11"/>
    </row>
    <row r="7" spans="1:20" ht="54" customHeight="1">
      <c r="A7" s="1"/>
      <c r="B7" s="76" t="s">
        <v>64</v>
      </c>
      <c r="C7" s="251" t="s">
        <v>77</v>
      </c>
      <c r="D7" s="252"/>
      <c r="E7" s="26" t="s">
        <v>12</v>
      </c>
      <c r="F7" s="251" t="s">
        <v>89</v>
      </c>
      <c r="G7" s="259"/>
      <c r="H7" s="259"/>
      <c r="I7" s="259"/>
      <c r="J7" s="259"/>
      <c r="K7" s="259"/>
      <c r="L7" s="259"/>
      <c r="M7" s="259"/>
      <c r="N7" s="259"/>
      <c r="O7" s="252"/>
      <c r="P7" s="13"/>
      <c r="Q7" s="13"/>
      <c r="R7" s="13"/>
      <c r="S7" s="13"/>
      <c r="T7" s="1"/>
    </row>
    <row r="8" spans="1:20" ht="6" customHeight="1">
      <c r="A8" s="1"/>
      <c r="B8" s="20"/>
      <c r="C8" s="50"/>
      <c r="D8" s="50"/>
      <c r="E8" s="5"/>
      <c r="F8" s="48"/>
      <c r="G8" s="48"/>
      <c r="H8" s="48"/>
      <c r="I8" s="48"/>
      <c r="J8" s="48"/>
      <c r="K8" s="48"/>
      <c r="L8" s="48"/>
      <c r="M8" s="48"/>
      <c r="N8" s="48"/>
      <c r="O8" s="11"/>
      <c r="P8" s="11"/>
      <c r="Q8" s="11"/>
      <c r="R8" s="11"/>
      <c r="S8" s="11"/>
      <c r="T8" s="1"/>
    </row>
    <row r="9" spans="1:20" ht="43.5" customHeight="1">
      <c r="A9" s="1"/>
      <c r="B9" s="30" t="s">
        <v>13</v>
      </c>
      <c r="C9" s="251" t="s">
        <v>78</v>
      </c>
      <c r="D9" s="252"/>
      <c r="E9" s="26" t="s">
        <v>65</v>
      </c>
      <c r="F9" s="251" t="s">
        <v>79</v>
      </c>
      <c r="G9" s="259"/>
      <c r="H9" s="259"/>
      <c r="I9" s="259"/>
      <c r="J9" s="259"/>
      <c r="K9" s="259"/>
      <c r="L9" s="259"/>
      <c r="M9" s="259"/>
      <c r="N9" s="259"/>
      <c r="O9" s="252"/>
      <c r="P9" s="12"/>
      <c r="Q9" s="12"/>
      <c r="R9" s="12"/>
      <c r="S9" s="12"/>
      <c r="T9" s="1"/>
    </row>
    <row r="10" spans="1:20" ht="10.5" customHeight="1">
      <c r="A10" s="1"/>
      <c r="B10" s="20"/>
      <c r="C10" s="50"/>
      <c r="D10" s="50"/>
      <c r="E10" s="5"/>
      <c r="F10" s="48"/>
      <c r="G10" s="48"/>
      <c r="H10" s="48"/>
      <c r="I10" s="48"/>
      <c r="J10" s="48"/>
      <c r="K10" s="48"/>
      <c r="L10" s="48"/>
      <c r="M10" s="48"/>
      <c r="N10" s="48"/>
      <c r="O10" s="11"/>
      <c r="P10" s="11"/>
      <c r="Q10" s="11"/>
      <c r="R10" s="11"/>
      <c r="S10" s="11"/>
      <c r="T10" s="1"/>
    </row>
    <row r="11" spans="1:20" ht="54" customHeight="1">
      <c r="A11" s="1"/>
      <c r="B11" s="31" t="s">
        <v>15</v>
      </c>
      <c r="C11" s="251" t="s">
        <v>75</v>
      </c>
      <c r="D11" s="252"/>
      <c r="E11" s="26" t="s">
        <v>66</v>
      </c>
      <c r="F11" s="253" t="s">
        <v>80</v>
      </c>
      <c r="G11" s="253"/>
      <c r="H11" s="253"/>
      <c r="I11" s="253"/>
      <c r="J11" s="253"/>
      <c r="K11" s="253"/>
      <c r="L11" s="253"/>
      <c r="M11" s="253"/>
      <c r="N11" s="253"/>
      <c r="O11" s="253"/>
      <c r="P11" s="13"/>
      <c r="Q11" s="13"/>
      <c r="R11" s="13"/>
      <c r="S11" s="13"/>
      <c r="T11" s="1"/>
    </row>
    <row r="12" spans="1:20" ht="6.75" customHeight="1">
      <c r="A12" s="1"/>
      <c r="B12" s="21"/>
      <c r="C12" s="50"/>
      <c r="D12" s="50"/>
      <c r="E12" s="19"/>
      <c r="F12" s="48"/>
      <c r="G12" s="48"/>
      <c r="H12" s="48"/>
      <c r="I12" s="48"/>
      <c r="J12" s="48"/>
      <c r="K12" s="48"/>
      <c r="L12" s="48"/>
      <c r="M12" s="48"/>
      <c r="N12" s="48"/>
      <c r="O12" s="11"/>
      <c r="P12" s="11"/>
      <c r="Q12" s="11"/>
      <c r="R12" s="11"/>
      <c r="S12" s="11"/>
      <c r="T12" s="1"/>
    </row>
    <row r="13" spans="1:20" ht="51.75" customHeight="1">
      <c r="A13" s="1"/>
      <c r="B13" s="31" t="s">
        <v>16</v>
      </c>
      <c r="C13" s="251" t="s">
        <v>98</v>
      </c>
      <c r="D13" s="252"/>
      <c r="E13" s="26" t="s">
        <v>67</v>
      </c>
      <c r="F13" s="253" t="s">
        <v>111</v>
      </c>
      <c r="G13" s="253"/>
      <c r="H13" s="253"/>
      <c r="I13" s="253"/>
      <c r="J13" s="253"/>
      <c r="K13" s="253"/>
      <c r="L13" s="253"/>
      <c r="M13" s="253"/>
      <c r="N13" s="253"/>
      <c r="O13" s="253"/>
      <c r="P13" s="13"/>
      <c r="Q13" s="13"/>
      <c r="R13" s="13"/>
      <c r="S13" s="13"/>
      <c r="T13" s="1"/>
    </row>
    <row r="14" spans="1:20" ht="8.25" customHeight="1">
      <c r="B14" s="22"/>
      <c r="F14" s="49"/>
      <c r="G14" s="49"/>
      <c r="H14" s="49"/>
      <c r="I14" s="49"/>
      <c r="J14" s="49"/>
      <c r="K14" s="49"/>
      <c r="L14" s="49"/>
      <c r="M14" s="49"/>
      <c r="N14" s="49"/>
    </row>
    <row r="15" spans="1:20" ht="51" customHeight="1">
      <c r="B15" s="77" t="s">
        <v>20</v>
      </c>
      <c r="C15" s="254">
        <v>1</v>
      </c>
      <c r="D15" s="254"/>
      <c r="E15" s="79" t="s">
        <v>68</v>
      </c>
      <c r="F15" s="255" t="s">
        <v>111</v>
      </c>
      <c r="G15" s="256"/>
      <c r="H15" s="256"/>
      <c r="I15" s="256"/>
      <c r="J15" s="256"/>
      <c r="K15" s="256"/>
      <c r="L15" s="256"/>
      <c r="M15" s="256"/>
      <c r="N15" s="256"/>
      <c r="O15" s="257"/>
    </row>
    <row r="16" spans="1:20" ht="24.75" customHeight="1">
      <c r="B16" s="23"/>
      <c r="C16" s="10"/>
      <c r="D16" s="24"/>
      <c r="E16" s="24"/>
      <c r="F16" s="10"/>
    </row>
    <row r="17" spans="2:11" ht="16.5" thickBot="1">
      <c r="B17" s="241" t="s">
        <v>18</v>
      </c>
      <c r="C17" s="241"/>
      <c r="D17" s="241"/>
      <c r="E17" s="241"/>
      <c r="F17" s="241"/>
      <c r="G17" s="241"/>
      <c r="H17" s="241"/>
    </row>
    <row r="18" spans="2:11" ht="12.75" customHeight="1">
      <c r="B18" s="242" t="s">
        <v>19</v>
      </c>
      <c r="C18" s="244" t="s">
        <v>39</v>
      </c>
      <c r="D18" s="246" t="s">
        <v>21</v>
      </c>
      <c r="E18" s="247"/>
      <c r="F18" s="247"/>
      <c r="G18" s="248"/>
      <c r="H18" s="249" t="s">
        <v>41</v>
      </c>
      <c r="I18" s="249" t="s">
        <v>42</v>
      </c>
      <c r="J18" s="234" t="s">
        <v>61</v>
      </c>
      <c r="K18" s="234"/>
    </row>
    <row r="19" spans="2:11" ht="41.25" customHeight="1">
      <c r="B19" s="243"/>
      <c r="C19" s="245"/>
      <c r="D19" s="115" t="s">
        <v>22</v>
      </c>
      <c r="E19" s="29" t="s">
        <v>23</v>
      </c>
      <c r="F19" s="29" t="s">
        <v>24</v>
      </c>
      <c r="G19" s="29" t="s">
        <v>71</v>
      </c>
      <c r="H19" s="250"/>
      <c r="I19" s="250"/>
      <c r="J19" s="234"/>
      <c r="K19" s="234"/>
    </row>
    <row r="20" spans="2:11" ht="126.75" customHeight="1">
      <c r="B20" s="65" t="s">
        <v>151</v>
      </c>
      <c r="C20" s="78"/>
      <c r="D20" s="114" t="s">
        <v>111</v>
      </c>
      <c r="E20" s="67">
        <v>1</v>
      </c>
      <c r="F20" s="67" t="s">
        <v>86</v>
      </c>
      <c r="G20" s="66" t="s">
        <v>146</v>
      </c>
      <c r="H20" s="68"/>
      <c r="I20" s="69"/>
      <c r="J20" s="235">
        <v>1</v>
      </c>
      <c r="K20" s="235"/>
    </row>
    <row r="22" spans="2:11" ht="15.75">
      <c r="B22" s="236" t="s">
        <v>37</v>
      </c>
      <c r="C22" s="236"/>
      <c r="D22" s="236"/>
      <c r="E22" s="236"/>
      <c r="F22" s="236"/>
      <c r="G22" s="236"/>
      <c r="H22" s="236"/>
      <c r="J22" s="2" t="s">
        <v>62</v>
      </c>
    </row>
    <row r="23" spans="2:11">
      <c r="J23" s="2" t="s">
        <v>63</v>
      </c>
    </row>
    <row r="24" spans="2:11" ht="21" customHeight="1" thickBot="1">
      <c r="B24" s="237" t="s">
        <v>58</v>
      </c>
      <c r="C24" s="237"/>
      <c r="D24" s="237"/>
      <c r="E24" s="237"/>
      <c r="F24" s="237"/>
      <c r="G24" s="237"/>
      <c r="H24" s="237"/>
    </row>
    <row r="25" spans="2:11" ht="13.5" thickBot="1">
      <c r="B25" s="53" t="s">
        <v>59</v>
      </c>
      <c r="C25" s="34" t="s">
        <v>2</v>
      </c>
      <c r="D25" s="35" t="s">
        <v>3</v>
      </c>
      <c r="E25" s="35" t="s">
        <v>4</v>
      </c>
      <c r="F25" s="35" t="s">
        <v>5</v>
      </c>
      <c r="G25" s="35" t="s">
        <v>6</v>
      </c>
      <c r="H25" s="36" t="s">
        <v>7</v>
      </c>
    </row>
    <row r="26" spans="2:11" ht="39.75" customHeight="1">
      <c r="B26" s="70" t="s">
        <v>112</v>
      </c>
      <c r="C26" s="62"/>
      <c r="D26" s="63"/>
      <c r="E26" s="63"/>
      <c r="F26" s="63"/>
      <c r="G26" s="63"/>
      <c r="H26" s="64"/>
    </row>
    <row r="27" spans="2:11" ht="36.75" customHeight="1" thickBot="1">
      <c r="B27" s="71" t="s">
        <v>113</v>
      </c>
      <c r="C27" s="14">
        <f>E20</f>
        <v>1</v>
      </c>
      <c r="D27" s="15">
        <f>E20</f>
        <v>1</v>
      </c>
      <c r="E27" s="15">
        <f>E20</f>
        <v>1</v>
      </c>
      <c r="F27" s="15">
        <f>E20</f>
        <v>1</v>
      </c>
      <c r="G27" s="15">
        <f>E20</f>
        <v>1</v>
      </c>
      <c r="H27" s="15">
        <f>E20</f>
        <v>1</v>
      </c>
    </row>
    <row r="28" spans="2:11" ht="29.25" customHeight="1" thickBot="1">
      <c r="B28" s="16" t="s">
        <v>38</v>
      </c>
      <c r="C28" s="61">
        <f>IF($J$20=1,IF((C26/C27)&gt;=1,1,(C26/C27)),IF($J$20=2,IF((1-(C26/C27))&lt;=0,0,1-(C26/C27)),""))</f>
        <v>0</v>
      </c>
      <c r="D28" s="61">
        <f>IF($J$20=1,IF((SUM(C26:D26)/D27)&gt;=1,1,(SUM(C26:D26)/D27)),IF($J$20=2,IF((1-(SUM(C26:D26)/D27))&lt;=0,0,1-(SUM(C26:D26)/D27)),""))</f>
        <v>0</v>
      </c>
      <c r="E28" s="61">
        <f>IF($J$20=1,IF((SUM(C26:E26)/E27)&gt;=1,1,(SUM(C26:E26)/E27)),IF($J$20=2,IF((1-(SUM(C26:E26)/E27))&lt;=0,0,1-(SUM(C26:E26)/E27)),""))</f>
        <v>0</v>
      </c>
      <c r="F28" s="61">
        <f>IF($J$20=1,IF((SUM(C26:F26)/F27)&gt;=1,1,(SUM(C26:F26)/F27)),IF($J$20=2,IF((1-(SUM(C26:F26)/F27))&lt;=0,0,1-(SUM(C26:F26)/F27)),""))</f>
        <v>0</v>
      </c>
      <c r="G28" s="61">
        <f>IF($J$20=1,IF((SUM(C26:G26)/G27)&gt;=1,1,(SUM(C26:G26)/G27)),IF($J$20=2,IF((1-(SUM(C26:G26)/G27))&lt;=0,0,1-(SUM(C26:G26)/G27)),""))</f>
        <v>0</v>
      </c>
      <c r="H28" s="61">
        <f>IF($J$20=1,IF((SUM(C26:H26)/H27)&gt;=1,1,(SUM(C26:H26)/H27)),IF($J$20=2,IF((1-(SUM(C26:H26)/H27))&lt;=0,0,1-(SUM(C26:H26)/H27)),""))</f>
        <v>0</v>
      </c>
    </row>
    <row r="29" spans="2:11" ht="24" customHeight="1">
      <c r="B29" s="6"/>
      <c r="C29" s="7" t="e">
        <f>C7=#REF!*1.3</f>
        <v>#REF!</v>
      </c>
      <c r="D29" s="7" t="e">
        <f>#REF!*1.3</f>
        <v>#REF!</v>
      </c>
      <c r="E29" s="7" t="e">
        <f>#REF!*1.3</f>
        <v>#REF!</v>
      </c>
      <c r="F29" s="7" t="e">
        <f>#REF!*1.3</f>
        <v>#REF!</v>
      </c>
      <c r="G29" s="7" t="e">
        <f>#REF!*1.3</f>
        <v>#REF!</v>
      </c>
      <c r="H29" s="7" t="e">
        <f>#REF!*1.3</f>
        <v>#REF!</v>
      </c>
    </row>
    <row r="30" spans="2:11" ht="24.75" customHeight="1" thickBot="1">
      <c r="B30" s="238" t="s">
        <v>57</v>
      </c>
      <c r="C30" s="238"/>
      <c r="D30" s="238"/>
      <c r="E30" s="238"/>
      <c r="F30" s="238"/>
      <c r="G30" s="238"/>
      <c r="H30" s="238"/>
    </row>
    <row r="31" spans="2:11" ht="40.5" customHeight="1" thickBot="1">
      <c r="B31" s="37" t="s">
        <v>44</v>
      </c>
      <c r="C31" s="44"/>
      <c r="D31" s="44"/>
      <c r="E31" s="44"/>
      <c r="F31" s="44"/>
      <c r="G31" s="44"/>
      <c r="H31" s="45"/>
    </row>
    <row r="32" spans="2:11" ht="26.25" thickBot="1">
      <c r="B32" s="37" t="s">
        <v>43</v>
      </c>
      <c r="C32" s="17" t="e">
        <f>(C31/$I20)</f>
        <v>#DIV/0!</v>
      </c>
      <c r="D32" s="17" t="e">
        <f>(D31/$I20)+C32</f>
        <v>#DIV/0!</v>
      </c>
      <c r="E32" s="17" t="e">
        <f>(E31/$I20)+D32</f>
        <v>#DIV/0!</v>
      </c>
      <c r="F32" s="17" t="e">
        <f>(F31/$I20)+E32</f>
        <v>#DIV/0!</v>
      </c>
      <c r="G32" s="17" t="e">
        <f>(G31/$I20)+F32</f>
        <v>#DIV/0!</v>
      </c>
      <c r="H32" s="18" t="e">
        <f>(H31/$I20)+G32</f>
        <v>#DIV/0!</v>
      </c>
    </row>
    <row r="33" spans="1:17">
      <c r="C33" s="7" t="e">
        <f>#REF!*1.1</f>
        <v>#REF!</v>
      </c>
      <c r="D33" s="7" t="e">
        <f>#REF!*1.1</f>
        <v>#REF!</v>
      </c>
      <c r="E33" s="7" t="e">
        <f>#REF!*1.1</f>
        <v>#REF!</v>
      </c>
      <c r="F33" s="7" t="e">
        <f>#REF!*1.1</f>
        <v>#REF!</v>
      </c>
      <c r="G33" s="7" t="e">
        <f>#REF!*1.1</f>
        <v>#REF!</v>
      </c>
      <c r="H33" s="7" t="e">
        <f>#REF!*1.1</f>
        <v>#REF!</v>
      </c>
    </row>
    <row r="34" spans="1:17" ht="15.75">
      <c r="B34" s="239" t="s">
        <v>8</v>
      </c>
      <c r="C34" s="239"/>
      <c r="D34" s="239"/>
      <c r="E34" s="239"/>
      <c r="G34" s="240" t="s">
        <v>52</v>
      </c>
      <c r="H34" s="240"/>
      <c r="I34" s="240"/>
      <c r="J34" s="116"/>
      <c r="K34" s="116"/>
      <c r="L34" s="215" t="s">
        <v>53</v>
      </c>
      <c r="M34" s="215"/>
      <c r="N34" s="215"/>
      <c r="O34" s="215"/>
    </row>
    <row r="35" spans="1:17" ht="12" customHeight="1">
      <c r="A35" s="1"/>
      <c r="B35" s="1"/>
      <c r="C35" s="9"/>
      <c r="D35" s="8"/>
      <c r="E35" s="8"/>
      <c r="F35" s="158" t="s">
        <v>49</v>
      </c>
      <c r="G35" s="325"/>
      <c r="H35" s="317"/>
      <c r="I35" s="317"/>
      <c r="J35" s="317"/>
      <c r="K35" s="318"/>
      <c r="L35" s="216"/>
      <c r="M35" s="217"/>
      <c r="N35" s="217"/>
      <c r="O35" s="218"/>
    </row>
    <row r="36" spans="1:17" ht="9" customHeight="1">
      <c r="A36" s="1"/>
      <c r="B36" s="1"/>
      <c r="C36" s="9"/>
      <c r="D36" s="1"/>
      <c r="E36" s="1"/>
      <c r="F36" s="158"/>
      <c r="G36" s="319"/>
      <c r="H36" s="320"/>
      <c r="I36" s="320"/>
      <c r="J36" s="320"/>
      <c r="K36" s="321"/>
      <c r="L36" s="219"/>
      <c r="M36" s="220"/>
      <c r="N36" s="220"/>
      <c r="O36" s="221"/>
      <c r="P36" s="1"/>
      <c r="Q36" s="1"/>
    </row>
    <row r="37" spans="1:17" ht="29.25" customHeight="1">
      <c r="A37" s="1"/>
      <c r="B37" s="1"/>
      <c r="C37" s="1"/>
      <c r="D37" s="1"/>
      <c r="E37" s="1"/>
      <c r="F37" s="158"/>
      <c r="G37" s="322"/>
      <c r="H37" s="323"/>
      <c r="I37" s="323"/>
      <c r="J37" s="323"/>
      <c r="K37" s="324"/>
      <c r="L37" s="222"/>
      <c r="M37" s="223"/>
      <c r="N37" s="223"/>
      <c r="O37" s="224"/>
      <c r="P37" s="1"/>
      <c r="Q37" s="1"/>
    </row>
    <row r="38" spans="1:17" ht="15.75" customHeight="1">
      <c r="A38" s="1"/>
      <c r="B38" s="1"/>
      <c r="C38" s="1"/>
      <c r="D38" s="1"/>
      <c r="E38" s="1"/>
      <c r="F38" s="158" t="s">
        <v>54</v>
      </c>
      <c r="G38" s="325"/>
      <c r="H38" s="317"/>
      <c r="I38" s="317"/>
      <c r="J38" s="317"/>
      <c r="K38" s="318"/>
      <c r="L38" s="233"/>
      <c r="M38" s="233"/>
      <c r="N38" s="233"/>
      <c r="O38" s="233"/>
      <c r="P38" s="1"/>
      <c r="Q38" s="1"/>
    </row>
    <row r="39" spans="1:17" ht="19.5" customHeight="1">
      <c r="A39" s="1"/>
      <c r="B39" s="1"/>
      <c r="C39" s="1"/>
      <c r="D39" s="1"/>
      <c r="E39" s="1"/>
      <c r="F39" s="158"/>
      <c r="G39" s="319"/>
      <c r="H39" s="320"/>
      <c r="I39" s="320"/>
      <c r="J39" s="320"/>
      <c r="K39" s="321"/>
      <c r="L39" s="233"/>
      <c r="M39" s="233"/>
      <c r="N39" s="233"/>
      <c r="O39" s="233"/>
      <c r="P39" s="1"/>
      <c r="Q39" s="1"/>
    </row>
    <row r="40" spans="1:17" ht="13.5" customHeight="1">
      <c r="A40" s="1"/>
      <c r="B40" s="1"/>
      <c r="C40" s="1"/>
      <c r="D40" s="1"/>
      <c r="E40" s="1"/>
      <c r="F40" s="158"/>
      <c r="G40" s="322"/>
      <c r="H40" s="323"/>
      <c r="I40" s="323"/>
      <c r="J40" s="323"/>
      <c r="K40" s="324"/>
      <c r="L40" s="233"/>
      <c r="M40" s="233"/>
      <c r="N40" s="233"/>
      <c r="O40" s="233"/>
      <c r="P40" s="1"/>
      <c r="Q40" s="1"/>
    </row>
    <row r="41" spans="1:17">
      <c r="A41" s="1"/>
      <c r="B41" s="1"/>
      <c r="C41" s="1"/>
      <c r="D41" s="1"/>
      <c r="E41" s="1"/>
      <c r="F41" s="158" t="s">
        <v>55</v>
      </c>
      <c r="G41" s="195"/>
      <c r="H41" s="196"/>
      <c r="I41" s="196"/>
      <c r="J41" s="196"/>
      <c r="K41" s="197"/>
      <c r="L41" s="195"/>
      <c r="M41" s="196"/>
      <c r="N41" s="196"/>
      <c r="O41" s="197"/>
      <c r="P41" s="1"/>
      <c r="Q41" s="1"/>
    </row>
    <row r="42" spans="1:17">
      <c r="A42" s="1"/>
      <c r="B42" s="1"/>
      <c r="C42" s="1"/>
      <c r="D42" s="1"/>
      <c r="E42" s="1"/>
      <c r="F42" s="158"/>
      <c r="G42" s="198"/>
      <c r="H42" s="199"/>
      <c r="I42" s="199"/>
      <c r="J42" s="199"/>
      <c r="K42" s="200"/>
      <c r="L42" s="198"/>
      <c r="M42" s="199"/>
      <c r="N42" s="199"/>
      <c r="O42" s="200"/>
      <c r="P42" s="1"/>
      <c r="Q42" s="1"/>
    </row>
    <row r="43" spans="1:17" ht="16.5" customHeight="1">
      <c r="A43" s="1"/>
      <c r="B43" s="1"/>
      <c r="C43" s="1"/>
      <c r="D43" s="1"/>
      <c r="E43" s="1"/>
      <c r="F43" s="158"/>
      <c r="G43" s="201"/>
      <c r="H43" s="202"/>
      <c r="I43" s="202"/>
      <c r="J43" s="202"/>
      <c r="K43" s="203"/>
      <c r="L43" s="201"/>
      <c r="M43" s="202"/>
      <c r="N43" s="202"/>
      <c r="O43" s="203"/>
      <c r="P43" s="1"/>
      <c r="Q43" s="1"/>
    </row>
    <row r="44" spans="1:17">
      <c r="A44" s="1"/>
      <c r="B44" s="1"/>
      <c r="C44" s="1"/>
      <c r="D44" s="1"/>
      <c r="E44" s="1"/>
      <c r="F44" s="158" t="s">
        <v>50</v>
      </c>
      <c r="G44" s="195"/>
      <c r="H44" s="196"/>
      <c r="I44" s="196"/>
      <c r="J44" s="196"/>
      <c r="K44" s="197"/>
      <c r="L44" s="213"/>
      <c r="M44" s="214"/>
      <c r="N44" s="214"/>
      <c r="O44" s="214"/>
      <c r="P44" s="1"/>
      <c r="Q44" s="1"/>
    </row>
    <row r="45" spans="1:17">
      <c r="A45" s="1"/>
      <c r="B45" s="1"/>
      <c r="C45" s="1"/>
      <c r="D45" s="1"/>
      <c r="E45" s="1"/>
      <c r="F45" s="158"/>
      <c r="G45" s="198"/>
      <c r="H45" s="199"/>
      <c r="I45" s="199"/>
      <c r="J45" s="199"/>
      <c r="K45" s="200"/>
      <c r="L45" s="214"/>
      <c r="M45" s="214"/>
      <c r="N45" s="214"/>
      <c r="O45" s="214"/>
      <c r="P45" s="1"/>
      <c r="Q45" s="1"/>
    </row>
    <row r="46" spans="1:17" ht="25.5" customHeight="1">
      <c r="A46" s="1"/>
      <c r="B46" s="1"/>
      <c r="C46" s="1"/>
      <c r="D46" s="1"/>
      <c r="E46" s="1"/>
      <c r="F46" s="158"/>
      <c r="G46" s="201"/>
      <c r="H46" s="202"/>
      <c r="I46" s="202"/>
      <c r="J46" s="202"/>
      <c r="K46" s="203"/>
      <c r="L46" s="214"/>
      <c r="M46" s="214"/>
      <c r="N46" s="214"/>
      <c r="O46" s="214"/>
      <c r="P46" s="1"/>
      <c r="Q46" s="1"/>
    </row>
    <row r="47" spans="1:17">
      <c r="A47" s="1"/>
      <c r="B47" s="1"/>
      <c r="C47" s="1"/>
      <c r="D47" s="1"/>
      <c r="E47" s="1"/>
      <c r="F47" s="158" t="s">
        <v>56</v>
      </c>
      <c r="G47" s="168"/>
      <c r="H47" s="169"/>
      <c r="I47" s="169"/>
      <c r="J47" s="169"/>
      <c r="K47" s="170"/>
      <c r="L47" s="168"/>
      <c r="M47" s="169"/>
      <c r="N47" s="169"/>
      <c r="O47" s="170"/>
      <c r="P47" s="1"/>
      <c r="Q47" s="1"/>
    </row>
    <row r="48" spans="1:17">
      <c r="A48" s="1"/>
      <c r="B48" s="1"/>
      <c r="C48" s="1"/>
      <c r="D48" s="1"/>
      <c r="E48" s="1"/>
      <c r="F48" s="158"/>
      <c r="G48" s="171"/>
      <c r="H48" s="172"/>
      <c r="I48" s="172"/>
      <c r="J48" s="172"/>
      <c r="K48" s="173"/>
      <c r="L48" s="171"/>
      <c r="M48" s="172"/>
      <c r="N48" s="172"/>
      <c r="O48" s="173"/>
      <c r="P48" s="1"/>
      <c r="Q48" s="1"/>
    </row>
    <row r="49" spans="1:17">
      <c r="A49" s="1"/>
      <c r="B49" s="1"/>
      <c r="C49" s="1"/>
      <c r="D49" s="1"/>
      <c r="E49" s="1"/>
      <c r="F49" s="158"/>
      <c r="G49" s="174"/>
      <c r="H49" s="175"/>
      <c r="I49" s="175"/>
      <c r="J49" s="175"/>
      <c r="K49" s="176"/>
      <c r="L49" s="174"/>
      <c r="M49" s="175"/>
      <c r="N49" s="175"/>
      <c r="O49" s="176"/>
      <c r="P49" s="1"/>
      <c r="Q49" s="1"/>
    </row>
    <row r="50" spans="1:17">
      <c r="A50" s="1"/>
      <c r="B50" s="1"/>
      <c r="C50" s="1"/>
      <c r="D50" s="1"/>
      <c r="E50" s="1"/>
      <c r="F50" s="158" t="s">
        <v>51</v>
      </c>
      <c r="G50" s="279"/>
      <c r="H50" s="280"/>
      <c r="I50" s="280"/>
      <c r="J50" s="280"/>
      <c r="K50" s="281"/>
      <c r="L50" s="168"/>
      <c r="M50" s="169"/>
      <c r="N50" s="169"/>
      <c r="O50" s="170"/>
      <c r="P50" s="1"/>
      <c r="Q50" s="1"/>
    </row>
    <row r="51" spans="1:17">
      <c r="A51" s="1"/>
      <c r="B51" s="1"/>
      <c r="C51" s="1"/>
      <c r="D51" s="1"/>
      <c r="E51" s="1"/>
      <c r="F51" s="158"/>
      <c r="G51" s="282"/>
      <c r="H51" s="283"/>
      <c r="I51" s="283"/>
      <c r="J51" s="283"/>
      <c r="K51" s="284"/>
      <c r="L51" s="171"/>
      <c r="M51" s="172"/>
      <c r="N51" s="172"/>
      <c r="O51" s="173"/>
      <c r="P51" s="1"/>
      <c r="Q51" s="1"/>
    </row>
    <row r="52" spans="1:17">
      <c r="A52" s="1"/>
      <c r="B52" s="1"/>
      <c r="C52" s="1"/>
      <c r="D52" s="1"/>
      <c r="E52" s="1"/>
      <c r="F52" s="158"/>
      <c r="G52" s="285"/>
      <c r="H52" s="286"/>
      <c r="I52" s="286"/>
      <c r="J52" s="286"/>
      <c r="K52" s="287"/>
      <c r="L52" s="174"/>
      <c r="M52" s="175"/>
      <c r="N52" s="175"/>
      <c r="O52" s="176"/>
      <c r="P52" s="1"/>
      <c r="Q52" s="1"/>
    </row>
    <row r="53" spans="1:17">
      <c r="A53" s="1"/>
      <c r="B53" s="1"/>
      <c r="C53" s="1"/>
      <c r="D53" s="1"/>
      <c r="E53" s="1"/>
      <c r="F53" s="1"/>
      <c r="G53" s="1"/>
      <c r="H53" s="1"/>
      <c r="I53" s="1"/>
      <c r="J53" s="1"/>
      <c r="K53" s="1"/>
      <c r="L53" s="1"/>
      <c r="M53" s="1"/>
      <c r="N53" s="1"/>
      <c r="O53" s="1"/>
      <c r="P53" s="1"/>
      <c r="Q53" s="1"/>
    </row>
    <row r="54" spans="1:17">
      <c r="B54" s="1"/>
      <c r="C54" s="1"/>
      <c r="D54" s="1"/>
      <c r="E54" s="1"/>
      <c r="F54" s="1"/>
      <c r="G54" s="1"/>
      <c r="H54" s="1"/>
      <c r="I54" s="1"/>
      <c r="J54" s="1"/>
      <c r="K54" s="1"/>
      <c r="L54" s="1"/>
      <c r="M54" s="1"/>
      <c r="N54" s="1"/>
      <c r="O54" s="1"/>
      <c r="P54" s="1"/>
      <c r="Q54" s="1"/>
    </row>
    <row r="55" spans="1:17" ht="25.5" customHeight="1">
      <c r="B55" s="151" t="s">
        <v>25</v>
      </c>
      <c r="C55" s="153" t="s">
        <v>26</v>
      </c>
      <c r="D55" s="154"/>
      <c r="E55" s="154"/>
      <c r="F55" s="154"/>
      <c r="G55" s="154"/>
      <c r="H55" s="154"/>
      <c r="I55" s="154"/>
      <c r="J55" s="154"/>
      <c r="K55" s="154"/>
      <c r="L55" s="154"/>
      <c r="M55" s="154"/>
      <c r="N55" s="155"/>
      <c r="O55" s="156" t="s">
        <v>27</v>
      </c>
      <c r="P55" s="1"/>
      <c r="Q55" s="1"/>
    </row>
    <row r="56" spans="1:17">
      <c r="B56" s="152"/>
      <c r="C56" s="38" t="s">
        <v>28</v>
      </c>
      <c r="D56" s="38" t="s">
        <v>29</v>
      </c>
      <c r="E56" s="38" t="s">
        <v>30</v>
      </c>
      <c r="F56" s="117" t="s">
        <v>31</v>
      </c>
      <c r="G56" s="117" t="s">
        <v>30</v>
      </c>
      <c r="H56" s="40" t="s">
        <v>32</v>
      </c>
      <c r="I56" s="40" t="s">
        <v>32</v>
      </c>
      <c r="J56" s="40" t="s">
        <v>31</v>
      </c>
      <c r="K56" s="40" t="s">
        <v>33</v>
      </c>
      <c r="L56" s="117" t="s">
        <v>34</v>
      </c>
      <c r="M56" s="117" t="s">
        <v>35</v>
      </c>
      <c r="N56" s="117" t="s">
        <v>36</v>
      </c>
      <c r="O56" s="157"/>
      <c r="P56" s="1"/>
      <c r="Q56" s="1"/>
    </row>
    <row r="57" spans="1:17" s="46" customFormat="1" ht="38.25">
      <c r="B57" s="92" t="s">
        <v>111</v>
      </c>
      <c r="C57" s="82"/>
      <c r="D57" s="83"/>
      <c r="E57" s="83" t="s">
        <v>88</v>
      </c>
      <c r="F57" s="83" t="s">
        <v>88</v>
      </c>
      <c r="G57" s="83" t="s">
        <v>88</v>
      </c>
      <c r="H57" s="83" t="s">
        <v>88</v>
      </c>
      <c r="I57" s="83" t="s">
        <v>88</v>
      </c>
      <c r="J57" s="83" t="s">
        <v>88</v>
      </c>
      <c r="K57" s="83" t="s">
        <v>88</v>
      </c>
      <c r="L57" s="83" t="s">
        <v>88</v>
      </c>
      <c r="M57" s="83" t="s">
        <v>88</v>
      </c>
      <c r="N57" s="83" t="s">
        <v>88</v>
      </c>
      <c r="O57" s="80">
        <f>COUNTA(C57:N57)</f>
        <v>10</v>
      </c>
      <c r="P57" s="47"/>
      <c r="Q57" s="47"/>
    </row>
    <row r="58" spans="1:17" s="46" customFormat="1">
      <c r="B58" s="92"/>
      <c r="C58" s="82"/>
      <c r="D58" s="83"/>
      <c r="E58" s="82"/>
      <c r="F58" s="119"/>
      <c r="G58" s="119"/>
      <c r="H58" s="119"/>
      <c r="I58" s="119"/>
      <c r="J58" s="119"/>
      <c r="K58" s="119"/>
      <c r="L58" s="119"/>
      <c r="M58" s="119"/>
      <c r="N58" s="119"/>
      <c r="O58" s="80">
        <f>COUNTA(C58:N58)</f>
        <v>0</v>
      </c>
      <c r="P58" s="47"/>
      <c r="Q58" s="47"/>
    </row>
    <row r="59" spans="1:17" s="46" customFormat="1">
      <c r="B59" s="92"/>
      <c r="C59" s="82"/>
      <c r="D59" s="83"/>
      <c r="E59" s="82"/>
      <c r="F59" s="119"/>
      <c r="G59" s="119"/>
      <c r="H59" s="119"/>
      <c r="I59" s="119"/>
      <c r="J59" s="119"/>
      <c r="K59" s="119"/>
      <c r="L59" s="119"/>
      <c r="M59" s="119"/>
      <c r="N59" s="119"/>
      <c r="O59" s="80">
        <f t="shared" ref="O59:O76" si="0">COUNTA(C59:N59)</f>
        <v>0</v>
      </c>
      <c r="P59" s="47"/>
      <c r="Q59" s="47"/>
    </row>
    <row r="60" spans="1:17" s="46" customFormat="1">
      <c r="B60" s="92"/>
      <c r="C60" s="82"/>
      <c r="D60" s="83"/>
      <c r="E60" s="82"/>
      <c r="F60" s="119"/>
      <c r="G60" s="119"/>
      <c r="H60" s="119"/>
      <c r="I60" s="119"/>
      <c r="J60" s="119"/>
      <c r="K60" s="119"/>
      <c r="L60" s="119"/>
      <c r="M60" s="119"/>
      <c r="N60" s="119"/>
      <c r="O60" s="80">
        <f t="shared" si="0"/>
        <v>0</v>
      </c>
      <c r="P60" s="47"/>
      <c r="Q60" s="47"/>
    </row>
    <row r="61" spans="1:17" s="46" customFormat="1" ht="12.75" customHeight="1">
      <c r="B61" s="92"/>
      <c r="C61" s="82"/>
      <c r="D61" s="83"/>
      <c r="E61" s="82"/>
      <c r="F61" s="119"/>
      <c r="G61" s="119"/>
      <c r="H61" s="119"/>
      <c r="I61" s="119"/>
      <c r="J61" s="119"/>
      <c r="K61" s="119"/>
      <c r="L61" s="119"/>
      <c r="M61" s="119"/>
      <c r="N61" s="119"/>
      <c r="O61" s="80">
        <f t="shared" si="0"/>
        <v>0</v>
      </c>
      <c r="P61" s="47"/>
      <c r="Q61" s="47"/>
    </row>
    <row r="62" spans="1:17" s="46" customFormat="1">
      <c r="B62" s="92"/>
      <c r="C62" s="82"/>
      <c r="D62" s="83"/>
      <c r="E62" s="82"/>
      <c r="F62" s="119"/>
      <c r="G62" s="119"/>
      <c r="H62" s="119"/>
      <c r="I62" s="119"/>
      <c r="J62" s="119"/>
      <c r="K62" s="119"/>
      <c r="L62" s="119"/>
      <c r="M62" s="119"/>
      <c r="N62" s="119"/>
      <c r="O62" s="80">
        <f t="shared" si="0"/>
        <v>0</v>
      </c>
      <c r="P62" s="47"/>
      <c r="Q62" s="47"/>
    </row>
    <row r="63" spans="1:17" s="46" customFormat="1">
      <c r="B63" s="92"/>
      <c r="C63" s="82"/>
      <c r="D63" s="83"/>
      <c r="E63" s="82"/>
      <c r="F63" s="119"/>
      <c r="G63" s="119"/>
      <c r="H63" s="119"/>
      <c r="I63" s="119"/>
      <c r="J63" s="119"/>
      <c r="K63" s="119"/>
      <c r="L63" s="119"/>
      <c r="M63" s="119"/>
      <c r="N63" s="119"/>
      <c r="O63" s="80">
        <f t="shared" si="0"/>
        <v>0</v>
      </c>
      <c r="P63" s="47"/>
      <c r="Q63" s="47"/>
    </row>
    <row r="64" spans="1:17" s="46" customFormat="1">
      <c r="B64" s="92"/>
      <c r="C64" s="82"/>
      <c r="D64" s="83"/>
      <c r="E64" s="82"/>
      <c r="F64" s="119"/>
      <c r="G64" s="119"/>
      <c r="H64" s="119"/>
      <c r="I64" s="119"/>
      <c r="J64" s="119"/>
      <c r="K64" s="119"/>
      <c r="L64" s="119"/>
      <c r="M64" s="119"/>
      <c r="N64" s="119"/>
      <c r="O64" s="80">
        <f t="shared" si="0"/>
        <v>0</v>
      </c>
      <c r="P64" s="47"/>
      <c r="Q64" s="47"/>
    </row>
    <row r="65" spans="2:18" s="46" customFormat="1">
      <c r="B65" s="92"/>
      <c r="C65" s="82"/>
      <c r="D65" s="83"/>
      <c r="E65" s="82"/>
      <c r="F65" s="119"/>
      <c r="G65" s="119"/>
      <c r="H65" s="119"/>
      <c r="I65" s="119"/>
      <c r="J65" s="119"/>
      <c r="K65" s="119"/>
      <c r="L65" s="119"/>
      <c r="M65" s="119"/>
      <c r="N65" s="119"/>
      <c r="O65" s="80">
        <f t="shared" si="0"/>
        <v>0</v>
      </c>
      <c r="P65" s="47"/>
      <c r="Q65" s="47"/>
    </row>
    <row r="66" spans="2:18" s="46" customFormat="1">
      <c r="B66" s="92"/>
      <c r="C66" s="82"/>
      <c r="D66" s="83"/>
      <c r="E66" s="82"/>
      <c r="F66" s="119"/>
      <c r="G66" s="119"/>
      <c r="H66" s="84"/>
      <c r="I66" s="84"/>
      <c r="J66" s="84"/>
      <c r="K66" s="84"/>
      <c r="L66" s="119"/>
      <c r="M66" s="119"/>
      <c r="N66" s="119"/>
      <c r="O66" s="80">
        <f t="shared" si="0"/>
        <v>0</v>
      </c>
      <c r="P66" s="47"/>
      <c r="Q66" s="47"/>
    </row>
    <row r="67" spans="2:18" s="46" customFormat="1">
      <c r="B67" s="92"/>
      <c r="C67" s="82"/>
      <c r="D67" s="83"/>
      <c r="E67" s="82"/>
      <c r="F67" s="119"/>
      <c r="G67" s="119"/>
      <c r="H67" s="84"/>
      <c r="I67" s="84"/>
      <c r="J67" s="84"/>
      <c r="K67" s="84"/>
      <c r="L67" s="119"/>
      <c r="M67" s="119"/>
      <c r="N67" s="119"/>
      <c r="O67" s="80">
        <f t="shared" si="0"/>
        <v>0</v>
      </c>
      <c r="P67" s="47"/>
      <c r="Q67" s="47"/>
    </row>
    <row r="68" spans="2:18" s="46" customFormat="1">
      <c r="B68" s="92"/>
      <c r="C68" s="82"/>
      <c r="D68" s="83"/>
      <c r="E68" s="82"/>
      <c r="F68" s="119"/>
      <c r="G68" s="119"/>
      <c r="H68" s="84"/>
      <c r="I68" s="84"/>
      <c r="J68" s="84"/>
      <c r="K68" s="84"/>
      <c r="L68" s="119"/>
      <c r="M68" s="119"/>
      <c r="N68" s="119"/>
      <c r="O68" s="80">
        <f t="shared" si="0"/>
        <v>0</v>
      </c>
      <c r="P68" s="47"/>
      <c r="Q68" s="47"/>
    </row>
    <row r="69" spans="2:18" s="46" customFormat="1">
      <c r="B69" s="81"/>
      <c r="C69" s="82"/>
      <c r="D69" s="83"/>
      <c r="E69" s="82"/>
      <c r="F69" s="119"/>
      <c r="G69" s="119"/>
      <c r="H69" s="84"/>
      <c r="I69" s="84"/>
      <c r="J69" s="84"/>
      <c r="K69" s="84"/>
      <c r="L69" s="119"/>
      <c r="M69" s="119"/>
      <c r="N69" s="119"/>
      <c r="O69" s="80">
        <f t="shared" si="0"/>
        <v>0</v>
      </c>
      <c r="P69" s="47"/>
      <c r="Q69" s="47"/>
    </row>
    <row r="70" spans="2:18" s="46" customFormat="1">
      <c r="B70" s="81"/>
      <c r="C70" s="82"/>
      <c r="D70" s="83"/>
      <c r="E70" s="82"/>
      <c r="F70" s="119"/>
      <c r="G70" s="119"/>
      <c r="H70" s="84"/>
      <c r="I70" s="84"/>
      <c r="J70" s="84"/>
      <c r="K70" s="84"/>
      <c r="L70" s="119"/>
      <c r="M70" s="119"/>
      <c r="N70" s="119"/>
      <c r="O70" s="80">
        <f t="shared" si="0"/>
        <v>0</v>
      </c>
      <c r="P70" s="47"/>
      <c r="Q70" s="47"/>
    </row>
    <row r="71" spans="2:18" s="46" customFormat="1">
      <c r="B71" s="81"/>
      <c r="C71" s="82"/>
      <c r="D71" s="83"/>
      <c r="E71" s="82"/>
      <c r="F71" s="119"/>
      <c r="G71" s="119"/>
      <c r="H71" s="84"/>
      <c r="I71" s="84"/>
      <c r="J71" s="84"/>
      <c r="K71" s="84"/>
      <c r="L71" s="119"/>
      <c r="M71" s="119"/>
      <c r="N71" s="119"/>
      <c r="O71" s="80">
        <f t="shared" si="0"/>
        <v>0</v>
      </c>
      <c r="P71" s="47"/>
      <c r="Q71" s="47"/>
    </row>
    <row r="72" spans="2:18" s="46" customFormat="1">
      <c r="B72" s="81"/>
      <c r="C72" s="82"/>
      <c r="D72" s="83"/>
      <c r="E72" s="82"/>
      <c r="F72" s="119"/>
      <c r="G72" s="119"/>
      <c r="H72" s="84"/>
      <c r="I72" s="84"/>
      <c r="J72" s="84"/>
      <c r="K72" s="84"/>
      <c r="L72" s="119"/>
      <c r="M72" s="119"/>
      <c r="N72" s="119"/>
      <c r="O72" s="80">
        <f t="shared" si="0"/>
        <v>0</v>
      </c>
      <c r="P72" s="47"/>
      <c r="Q72" s="47"/>
    </row>
    <row r="73" spans="2:18" s="46" customFormat="1">
      <c r="B73" s="81"/>
      <c r="C73" s="82"/>
      <c r="D73" s="83"/>
      <c r="E73" s="82"/>
      <c r="F73" s="119"/>
      <c r="G73" s="119"/>
      <c r="H73" s="84"/>
      <c r="I73" s="84"/>
      <c r="J73" s="84"/>
      <c r="K73" s="84"/>
      <c r="L73" s="119"/>
      <c r="M73" s="119"/>
      <c r="N73" s="119"/>
      <c r="O73" s="80">
        <f t="shared" si="0"/>
        <v>0</v>
      </c>
      <c r="P73" s="47"/>
      <c r="Q73" s="47"/>
    </row>
    <row r="74" spans="2:18" s="46" customFormat="1">
      <c r="B74" s="81"/>
      <c r="C74" s="82"/>
      <c r="D74" s="83"/>
      <c r="E74" s="82"/>
      <c r="F74" s="119"/>
      <c r="G74" s="119"/>
      <c r="H74" s="84"/>
      <c r="I74" s="84"/>
      <c r="J74" s="84"/>
      <c r="K74" s="84"/>
      <c r="L74" s="119"/>
      <c r="M74" s="119"/>
      <c r="N74" s="119"/>
      <c r="O74" s="80">
        <f t="shared" si="0"/>
        <v>0</v>
      </c>
      <c r="P74" s="47"/>
      <c r="Q74" s="47"/>
    </row>
    <row r="75" spans="2:18" s="46" customFormat="1">
      <c r="B75" s="81"/>
      <c r="C75" s="82"/>
      <c r="D75" s="83"/>
      <c r="E75" s="82"/>
      <c r="F75" s="119"/>
      <c r="G75" s="119"/>
      <c r="H75" s="84"/>
      <c r="I75" s="84"/>
      <c r="J75" s="84"/>
      <c r="K75" s="84"/>
      <c r="L75" s="119"/>
      <c r="M75" s="119"/>
      <c r="N75" s="119"/>
      <c r="O75" s="80">
        <f t="shared" si="0"/>
        <v>0</v>
      </c>
      <c r="P75" s="47"/>
      <c r="Q75" s="47"/>
    </row>
    <row r="76" spans="2:18" s="46" customFormat="1">
      <c r="B76" s="81"/>
      <c r="C76" s="82"/>
      <c r="D76" s="83"/>
      <c r="E76" s="82"/>
      <c r="F76" s="119"/>
      <c r="G76" s="119"/>
      <c r="H76" s="84"/>
      <c r="I76" s="84"/>
      <c r="J76" s="84"/>
      <c r="K76" s="84"/>
      <c r="L76" s="119"/>
      <c r="M76" s="119"/>
      <c r="N76" s="119"/>
      <c r="O76" s="80">
        <f t="shared" si="0"/>
        <v>0</v>
      </c>
      <c r="P76" s="47"/>
      <c r="Q76" s="47"/>
    </row>
    <row r="77" spans="2:18" s="46" customFormat="1">
      <c r="B77" s="75"/>
      <c r="C77" s="72"/>
      <c r="D77" s="85"/>
      <c r="E77" s="72"/>
      <c r="F77" s="72"/>
      <c r="G77" s="72"/>
      <c r="H77" s="72"/>
      <c r="I77" s="72"/>
      <c r="J77" s="72"/>
      <c r="K77" s="72"/>
      <c r="L77" s="72"/>
      <c r="M77" s="72"/>
      <c r="N77" s="72"/>
      <c r="O77" s="80">
        <f>COUNTA(C77:N77)</f>
        <v>0</v>
      </c>
      <c r="P77" s="47"/>
      <c r="Q77" s="47"/>
    </row>
    <row r="78" spans="2:18" s="46" customFormat="1">
      <c r="B78" s="74"/>
      <c r="C78" s="72"/>
      <c r="D78" s="73"/>
      <c r="E78" s="72"/>
      <c r="F78" s="72"/>
      <c r="G78" s="72"/>
      <c r="H78" s="72"/>
      <c r="I78" s="72"/>
      <c r="J78" s="72"/>
      <c r="K78" s="72"/>
      <c r="L78" s="72"/>
      <c r="M78" s="72"/>
      <c r="N78" s="72"/>
      <c r="O78" s="80">
        <f>COUNTA(C78:N78)</f>
        <v>0</v>
      </c>
      <c r="P78" s="47"/>
      <c r="Q78" s="47"/>
      <c r="R78" s="47"/>
    </row>
    <row r="79" spans="2:18" s="46" customFormat="1"/>
    <row r="80" spans="2:18" s="46" customFormat="1"/>
    <row r="81" s="46" customFormat="1"/>
    <row r="82" s="46" customFormat="1"/>
    <row r="83" s="46" customFormat="1"/>
    <row r="84" s="46" customFormat="1"/>
  </sheetData>
  <sheetProtection password="CDA8" sheet="1" formatCells="0" formatColumns="0" formatRows="0" insertRows="0" selectLockedCells="1" sort="0" autoFilter="0"/>
  <mergeCells count="54">
    <mergeCell ref="B1:B3"/>
    <mergeCell ref="C1:L1"/>
    <mergeCell ref="M1:O1"/>
    <mergeCell ref="C2:L2"/>
    <mergeCell ref="M2:O2"/>
    <mergeCell ref="C3:L3"/>
    <mergeCell ref="M3:O3"/>
    <mergeCell ref="C5:D5"/>
    <mergeCell ref="F5:O5"/>
    <mergeCell ref="C7:D7"/>
    <mergeCell ref="F7:O7"/>
    <mergeCell ref="C9:D9"/>
    <mergeCell ref="F9:O9"/>
    <mergeCell ref="C11:D11"/>
    <mergeCell ref="F11:O11"/>
    <mergeCell ref="C13:D13"/>
    <mergeCell ref="F13:O13"/>
    <mergeCell ref="C15:D15"/>
    <mergeCell ref="F15:O15"/>
    <mergeCell ref="B34:E34"/>
    <mergeCell ref="G34:I34"/>
    <mergeCell ref="B17:H17"/>
    <mergeCell ref="B18:B19"/>
    <mergeCell ref="C18:C19"/>
    <mergeCell ref="D18:G18"/>
    <mergeCell ref="H18:H19"/>
    <mergeCell ref="I18:I19"/>
    <mergeCell ref="J18:K19"/>
    <mergeCell ref="J20:K20"/>
    <mergeCell ref="B22:H22"/>
    <mergeCell ref="B24:H24"/>
    <mergeCell ref="B30:H30"/>
    <mergeCell ref="L34:O34"/>
    <mergeCell ref="F35:F37"/>
    <mergeCell ref="G35:K37"/>
    <mergeCell ref="L35:O37"/>
    <mergeCell ref="F38:F40"/>
    <mergeCell ref="G38:K40"/>
    <mergeCell ref="L38:O40"/>
    <mergeCell ref="F41:F43"/>
    <mergeCell ref="G41:K43"/>
    <mergeCell ref="L41:O43"/>
    <mergeCell ref="F44:F46"/>
    <mergeCell ref="G44:K46"/>
    <mergeCell ref="L44:O46"/>
    <mergeCell ref="B55:B56"/>
    <mergeCell ref="C55:N55"/>
    <mergeCell ref="O55:O56"/>
    <mergeCell ref="F47:F49"/>
    <mergeCell ref="G47:K49"/>
    <mergeCell ref="L47:O49"/>
    <mergeCell ref="F50:F52"/>
    <mergeCell ref="G50:K52"/>
    <mergeCell ref="L50:O52"/>
  </mergeCells>
  <conditionalFormatting sqref="C28:H28">
    <cfRule type="expression" dxfId="23" priority="1">
      <formula>"($C$31&gt;0.9)"</formula>
    </cfRule>
    <cfRule type="cellIs" dxfId="22" priority="2" operator="between">
      <formula>"$C$31=0.6"</formula>
      <formula>"$C$31=0.89"</formula>
    </cfRule>
    <cfRule type="expression" dxfId="21" priority="3">
      <formula>"($C$31&lt;0.6)"</formula>
    </cfRule>
  </conditionalFormatting>
  <dataValidations count="1">
    <dataValidation type="decimal" operator="greaterThanOrEqual" allowBlank="1" showInputMessage="1" showErrorMessage="1" error="Debe digitar valores numéricos mayores o iguales a cero" sqref="C33:H33 C29:H29">
      <formula1>0</formula1>
    </dataValidation>
  </dataValidations>
  <printOptions horizontalCentered="1" verticalCentered="1"/>
  <pageMargins left="0.25" right="0.25" top="0.75" bottom="0.75" header="0.3" footer="0.3"/>
  <pageSetup paperSize="5" scale="45" orientation="landscape" r:id="rId1"/>
  <headerFooter alignWithMargins="0">
    <oddFooter>&amp;CPàgina &amp;P de &amp;N</oddFooter>
  </headerFooter>
  <rowBreaks count="1" manualBreakCount="1">
    <brk id="32" max="14" man="1"/>
  </rowBreaks>
  <drawing r:id="rId2"/>
  <legacyDrawing r:id="rId3"/>
</worksheet>
</file>

<file path=xl/worksheets/sheet7.xml><?xml version="1.0" encoding="utf-8"?>
<worksheet xmlns="http://schemas.openxmlformats.org/spreadsheetml/2006/main" xmlns:r="http://schemas.openxmlformats.org/officeDocument/2006/relationships">
  <dimension ref="A1:T84"/>
  <sheetViews>
    <sheetView view="pageBreakPreview" zoomScale="70" zoomScaleNormal="100" zoomScaleSheetLayoutView="70" workbookViewId="0">
      <selection activeCell="C1" sqref="C1:O3"/>
    </sheetView>
  </sheetViews>
  <sheetFormatPr baseColWidth="10" defaultRowHeight="12.75"/>
  <cols>
    <col min="1" max="1" width="1.7109375" style="2" customWidth="1"/>
    <col min="2" max="2" width="29.85546875" style="2" customWidth="1"/>
    <col min="3" max="3" width="15.85546875" style="2" customWidth="1"/>
    <col min="4" max="4" width="17" style="2" customWidth="1"/>
    <col min="5" max="5" width="23.5703125" style="2" customWidth="1"/>
    <col min="6" max="6" width="15.28515625" style="2" customWidth="1"/>
    <col min="7" max="7" width="21.85546875" style="2" customWidth="1"/>
    <col min="8" max="8" width="16.7109375" style="2" customWidth="1"/>
    <col min="9" max="9" width="16.140625" style="2" customWidth="1"/>
    <col min="10" max="10" width="11.42578125" style="2"/>
    <col min="11" max="11" width="8.28515625" style="2" customWidth="1"/>
    <col min="12" max="12" width="8.42578125" style="2" customWidth="1"/>
    <col min="13" max="13" width="10.7109375" style="2" customWidth="1"/>
    <col min="14" max="14" width="11.140625" style="2" bestFit="1" customWidth="1"/>
    <col min="15" max="15" width="36.7109375" style="2" bestFit="1" customWidth="1"/>
    <col min="16" max="16384" width="11.42578125" style="2"/>
  </cols>
  <sheetData>
    <row r="1" spans="1:20" ht="36.75" customHeight="1">
      <c r="A1" s="1"/>
      <c r="B1" s="260"/>
      <c r="C1" s="262" t="s">
        <v>70</v>
      </c>
      <c r="D1" s="262"/>
      <c r="E1" s="262"/>
      <c r="F1" s="262"/>
      <c r="G1" s="262"/>
      <c r="H1" s="262"/>
      <c r="I1" s="262"/>
      <c r="J1" s="262"/>
      <c r="K1" s="262"/>
      <c r="L1" s="263"/>
      <c r="M1" s="297" t="s">
        <v>175</v>
      </c>
      <c r="N1" s="298"/>
      <c r="O1" s="299"/>
      <c r="Q1" s="1"/>
    </row>
    <row r="2" spans="1:20" ht="27" customHeight="1" thickBot="1">
      <c r="A2" s="1"/>
      <c r="B2" s="260"/>
      <c r="C2" s="268" t="s">
        <v>190</v>
      </c>
      <c r="D2" s="268"/>
      <c r="E2" s="268"/>
      <c r="F2" s="268"/>
      <c r="G2" s="268"/>
      <c r="H2" s="268"/>
      <c r="I2" s="268"/>
      <c r="J2" s="268"/>
      <c r="K2" s="268"/>
      <c r="L2" s="269"/>
      <c r="M2" s="300" t="s">
        <v>69</v>
      </c>
      <c r="N2" s="301"/>
      <c r="O2" s="302"/>
      <c r="Q2" s="1"/>
    </row>
    <row r="3" spans="1:20" ht="34.5" customHeight="1" thickBot="1">
      <c r="A3" s="1"/>
      <c r="B3" s="260"/>
      <c r="C3" s="268" t="s">
        <v>48</v>
      </c>
      <c r="D3" s="303"/>
      <c r="E3" s="303"/>
      <c r="F3" s="303"/>
      <c r="G3" s="303"/>
      <c r="H3" s="303"/>
      <c r="I3" s="303"/>
      <c r="J3" s="303"/>
      <c r="K3" s="303"/>
      <c r="L3" s="304"/>
      <c r="M3" s="305" t="s">
        <v>1</v>
      </c>
      <c r="N3" s="306"/>
      <c r="O3" s="307"/>
      <c r="Q3" s="1"/>
    </row>
    <row r="4" spans="1:20" ht="15" customHeight="1">
      <c r="A4" s="1"/>
      <c r="B4" s="10"/>
      <c r="C4" s="104"/>
      <c r="D4" s="104"/>
      <c r="E4" s="104"/>
      <c r="F4" s="104"/>
      <c r="G4" s="104"/>
      <c r="H4" s="104"/>
      <c r="I4" s="104"/>
      <c r="J4" s="104"/>
      <c r="K4" s="104"/>
      <c r="L4" s="104"/>
      <c r="M4" s="25"/>
      <c r="N4" s="25"/>
      <c r="Q4" s="1"/>
    </row>
    <row r="5" spans="1:20" ht="33" customHeight="1">
      <c r="A5" s="1"/>
      <c r="B5" s="30" t="s">
        <v>9</v>
      </c>
      <c r="C5" s="251">
        <v>2015</v>
      </c>
      <c r="D5" s="258"/>
      <c r="E5" s="26" t="s">
        <v>10</v>
      </c>
      <c r="F5" s="251" t="s">
        <v>74</v>
      </c>
      <c r="G5" s="259"/>
      <c r="H5" s="259"/>
      <c r="I5" s="259"/>
      <c r="J5" s="259"/>
      <c r="K5" s="259"/>
      <c r="L5" s="259"/>
      <c r="M5" s="259"/>
      <c r="N5" s="259"/>
      <c r="O5" s="252"/>
      <c r="P5" s="12"/>
      <c r="Q5" s="11"/>
      <c r="R5" s="11"/>
      <c r="S5" s="11"/>
      <c r="T5" s="1"/>
    </row>
    <row r="6" spans="1:20" s="1" customFormat="1" ht="6" customHeight="1">
      <c r="B6" s="20"/>
      <c r="C6" s="50"/>
      <c r="D6" s="50"/>
      <c r="E6" s="5"/>
      <c r="F6" s="48"/>
      <c r="G6" s="48"/>
      <c r="H6" s="48"/>
      <c r="I6" s="48"/>
      <c r="J6" s="48"/>
      <c r="K6" s="48"/>
      <c r="L6" s="48"/>
      <c r="M6" s="48"/>
      <c r="N6" s="48"/>
      <c r="O6" s="11"/>
      <c r="P6" s="11"/>
      <c r="Q6" s="11"/>
      <c r="R6" s="11"/>
      <c r="S6" s="11"/>
    </row>
    <row r="7" spans="1:20" ht="42" customHeight="1">
      <c r="A7" s="1"/>
      <c r="B7" s="76" t="s">
        <v>64</v>
      </c>
      <c r="C7" s="251" t="s">
        <v>77</v>
      </c>
      <c r="D7" s="252"/>
      <c r="E7" s="26" t="s">
        <v>12</v>
      </c>
      <c r="F7" s="251" t="s">
        <v>89</v>
      </c>
      <c r="G7" s="259"/>
      <c r="H7" s="259"/>
      <c r="I7" s="259"/>
      <c r="J7" s="259"/>
      <c r="K7" s="259"/>
      <c r="L7" s="259"/>
      <c r="M7" s="259"/>
      <c r="N7" s="259"/>
      <c r="O7" s="252"/>
      <c r="P7" s="13"/>
      <c r="Q7" s="13"/>
      <c r="R7" s="13"/>
      <c r="S7" s="13"/>
      <c r="T7" s="1"/>
    </row>
    <row r="8" spans="1:20" ht="6" customHeight="1">
      <c r="A8" s="1"/>
      <c r="B8" s="20"/>
      <c r="C8" s="50"/>
      <c r="D8" s="50"/>
      <c r="E8" s="5"/>
      <c r="F8" s="48"/>
      <c r="G8" s="48"/>
      <c r="H8" s="48"/>
      <c r="I8" s="48"/>
      <c r="J8" s="48"/>
      <c r="K8" s="48"/>
      <c r="L8" s="48"/>
      <c r="M8" s="48"/>
      <c r="N8" s="48"/>
      <c r="O8" s="11"/>
      <c r="P8" s="11"/>
      <c r="Q8" s="11"/>
      <c r="R8" s="11"/>
      <c r="S8" s="11"/>
      <c r="T8" s="1"/>
    </row>
    <row r="9" spans="1:20" ht="36" customHeight="1">
      <c r="A9" s="1"/>
      <c r="B9" s="30" t="s">
        <v>13</v>
      </c>
      <c r="C9" s="251" t="s">
        <v>78</v>
      </c>
      <c r="D9" s="252"/>
      <c r="E9" s="26" t="s">
        <v>65</v>
      </c>
      <c r="F9" s="251" t="s">
        <v>79</v>
      </c>
      <c r="G9" s="259"/>
      <c r="H9" s="259"/>
      <c r="I9" s="259"/>
      <c r="J9" s="259"/>
      <c r="K9" s="259"/>
      <c r="L9" s="259"/>
      <c r="M9" s="259"/>
      <c r="N9" s="259"/>
      <c r="O9" s="252"/>
      <c r="P9" s="12"/>
      <c r="Q9" s="12"/>
      <c r="R9" s="12"/>
      <c r="S9" s="12"/>
      <c r="T9" s="1"/>
    </row>
    <row r="10" spans="1:20" ht="10.5" customHeight="1">
      <c r="A10" s="1"/>
      <c r="B10" s="20"/>
      <c r="C10" s="50"/>
      <c r="D10" s="50"/>
      <c r="E10" s="5"/>
      <c r="F10" s="48"/>
      <c r="G10" s="48"/>
      <c r="H10" s="48"/>
      <c r="I10" s="48"/>
      <c r="J10" s="48"/>
      <c r="K10" s="48"/>
      <c r="L10" s="48"/>
      <c r="M10" s="48"/>
      <c r="N10" s="48"/>
      <c r="O10" s="11"/>
      <c r="P10" s="11"/>
      <c r="Q10" s="11"/>
      <c r="R10" s="11"/>
      <c r="S10" s="11"/>
      <c r="T10" s="1"/>
    </row>
    <row r="11" spans="1:20" ht="47.25" customHeight="1">
      <c r="A11" s="1"/>
      <c r="B11" s="31" t="s">
        <v>15</v>
      </c>
      <c r="C11" s="251" t="s">
        <v>75</v>
      </c>
      <c r="D11" s="252"/>
      <c r="E11" s="26" t="s">
        <v>66</v>
      </c>
      <c r="F11" s="253" t="s">
        <v>80</v>
      </c>
      <c r="G11" s="253"/>
      <c r="H11" s="253"/>
      <c r="I11" s="253"/>
      <c r="J11" s="253"/>
      <c r="K11" s="253"/>
      <c r="L11" s="253"/>
      <c r="M11" s="253"/>
      <c r="N11" s="253"/>
      <c r="O11" s="253"/>
      <c r="P11" s="13"/>
      <c r="Q11" s="13"/>
      <c r="R11" s="13"/>
      <c r="S11" s="13"/>
      <c r="T11" s="1"/>
    </row>
    <row r="12" spans="1:20" ht="13.5" customHeight="1">
      <c r="A12" s="1"/>
      <c r="B12" s="21"/>
      <c r="C12" s="50"/>
      <c r="D12" s="50"/>
      <c r="E12" s="19"/>
      <c r="F12" s="48"/>
      <c r="G12" s="48"/>
      <c r="H12" s="48"/>
      <c r="I12" s="48"/>
      <c r="J12" s="48"/>
      <c r="K12" s="48"/>
      <c r="L12" s="48"/>
      <c r="M12" s="48"/>
      <c r="N12" s="48"/>
      <c r="O12" s="11"/>
      <c r="P12" s="11"/>
      <c r="Q12" s="11"/>
      <c r="R12" s="11"/>
      <c r="S12" s="11"/>
      <c r="T12" s="1"/>
    </row>
    <row r="13" spans="1:20" ht="37.5" customHeight="1">
      <c r="A13" s="1"/>
      <c r="B13" s="31" t="s">
        <v>16</v>
      </c>
      <c r="C13" s="251" t="s">
        <v>115</v>
      </c>
      <c r="D13" s="252"/>
      <c r="E13" s="26" t="s">
        <v>67</v>
      </c>
      <c r="F13" s="253" t="s">
        <v>114</v>
      </c>
      <c r="G13" s="253"/>
      <c r="H13" s="253"/>
      <c r="I13" s="253"/>
      <c r="J13" s="253"/>
      <c r="K13" s="253"/>
      <c r="L13" s="253"/>
      <c r="M13" s="253"/>
      <c r="N13" s="253"/>
      <c r="O13" s="253"/>
      <c r="P13" s="13"/>
      <c r="Q13" s="13"/>
      <c r="R13" s="13"/>
      <c r="S13" s="13"/>
      <c r="T13" s="1"/>
    </row>
    <row r="14" spans="1:20" ht="8.25" customHeight="1">
      <c r="B14" s="22"/>
      <c r="F14" s="49"/>
      <c r="G14" s="49"/>
      <c r="H14" s="49"/>
      <c r="I14" s="49"/>
      <c r="J14" s="49"/>
      <c r="K14" s="49"/>
      <c r="L14" s="49"/>
      <c r="M14" s="49"/>
      <c r="N14" s="49"/>
    </row>
    <row r="15" spans="1:20" ht="33" customHeight="1">
      <c r="B15" s="77" t="s">
        <v>20</v>
      </c>
      <c r="C15" s="254">
        <v>0</v>
      </c>
      <c r="D15" s="254"/>
      <c r="E15" s="79" t="s">
        <v>68</v>
      </c>
      <c r="F15" s="255" t="s">
        <v>116</v>
      </c>
      <c r="G15" s="256"/>
      <c r="H15" s="256"/>
      <c r="I15" s="256"/>
      <c r="J15" s="256"/>
      <c r="K15" s="256"/>
      <c r="L15" s="256"/>
      <c r="M15" s="256"/>
      <c r="N15" s="256"/>
      <c r="O15" s="257"/>
    </row>
    <row r="16" spans="1:20" ht="24.75" customHeight="1">
      <c r="B16" s="23"/>
      <c r="C16" s="10"/>
      <c r="D16" s="24"/>
      <c r="E16" s="24"/>
      <c r="F16" s="10"/>
    </row>
    <row r="17" spans="2:11" ht="16.5" thickBot="1">
      <c r="B17" s="241" t="s">
        <v>18</v>
      </c>
      <c r="C17" s="241"/>
      <c r="D17" s="241"/>
      <c r="E17" s="241"/>
      <c r="F17" s="241"/>
      <c r="G17" s="241"/>
      <c r="H17" s="241"/>
    </row>
    <row r="18" spans="2:11" ht="12.75" customHeight="1">
      <c r="B18" s="242" t="s">
        <v>19</v>
      </c>
      <c r="C18" s="244" t="s">
        <v>39</v>
      </c>
      <c r="D18" s="246" t="s">
        <v>21</v>
      </c>
      <c r="E18" s="247"/>
      <c r="F18" s="247"/>
      <c r="G18" s="248"/>
      <c r="H18" s="249" t="s">
        <v>41</v>
      </c>
      <c r="I18" s="249" t="s">
        <v>42</v>
      </c>
      <c r="J18" s="234" t="s">
        <v>61</v>
      </c>
      <c r="K18" s="234"/>
    </row>
    <row r="19" spans="2:11" ht="41.25" customHeight="1">
      <c r="B19" s="243"/>
      <c r="C19" s="245"/>
      <c r="D19" s="101" t="s">
        <v>22</v>
      </c>
      <c r="E19" s="29" t="s">
        <v>23</v>
      </c>
      <c r="F19" s="29" t="s">
        <v>24</v>
      </c>
      <c r="G19" s="29" t="s">
        <v>71</v>
      </c>
      <c r="H19" s="250"/>
      <c r="I19" s="250"/>
      <c r="J19" s="234"/>
      <c r="K19" s="234"/>
    </row>
    <row r="20" spans="2:11" ht="126.75" customHeight="1">
      <c r="B20" s="65" t="s">
        <v>151</v>
      </c>
      <c r="C20" s="78"/>
      <c r="D20" s="102" t="s">
        <v>116</v>
      </c>
      <c r="E20" s="67">
        <v>5</v>
      </c>
      <c r="F20" s="67" t="s">
        <v>86</v>
      </c>
      <c r="G20" s="66" t="s">
        <v>143</v>
      </c>
      <c r="H20" s="68"/>
      <c r="I20" s="69">
        <v>170000000</v>
      </c>
      <c r="J20" s="235">
        <v>1</v>
      </c>
      <c r="K20" s="235"/>
    </row>
    <row r="22" spans="2:11" ht="15.75">
      <c r="B22" s="236" t="s">
        <v>37</v>
      </c>
      <c r="C22" s="236"/>
      <c r="D22" s="236"/>
      <c r="E22" s="236"/>
      <c r="F22" s="236"/>
      <c r="G22" s="236"/>
      <c r="H22" s="236"/>
      <c r="J22" s="2" t="s">
        <v>62</v>
      </c>
    </row>
    <row r="23" spans="2:11">
      <c r="J23" s="2" t="s">
        <v>63</v>
      </c>
    </row>
    <row r="24" spans="2:11" ht="21" customHeight="1" thickBot="1">
      <c r="B24" s="237" t="s">
        <v>58</v>
      </c>
      <c r="C24" s="237"/>
      <c r="D24" s="237"/>
      <c r="E24" s="237"/>
      <c r="F24" s="237"/>
      <c r="G24" s="237"/>
      <c r="H24" s="237"/>
    </row>
    <row r="25" spans="2:11" ht="13.5" thickBot="1">
      <c r="B25" s="53" t="s">
        <v>59</v>
      </c>
      <c r="C25" s="34" t="s">
        <v>2</v>
      </c>
      <c r="D25" s="35" t="s">
        <v>3</v>
      </c>
      <c r="E25" s="35" t="s">
        <v>4</v>
      </c>
      <c r="F25" s="35" t="s">
        <v>5</v>
      </c>
      <c r="G25" s="35" t="s">
        <v>6</v>
      </c>
      <c r="H25" s="36" t="s">
        <v>7</v>
      </c>
    </row>
    <row r="26" spans="2:11" ht="39.75" customHeight="1">
      <c r="B26" s="70" t="s">
        <v>117</v>
      </c>
      <c r="C26" s="62"/>
      <c r="D26" s="63">
        <v>3</v>
      </c>
      <c r="E26" s="63">
        <v>3</v>
      </c>
      <c r="F26" s="63">
        <v>3</v>
      </c>
      <c r="G26" s="63">
        <v>3</v>
      </c>
      <c r="H26" s="64">
        <v>3</v>
      </c>
    </row>
    <row r="27" spans="2:11" ht="36.75" customHeight="1" thickBot="1">
      <c r="B27" s="71" t="s">
        <v>118</v>
      </c>
      <c r="C27" s="14">
        <f>E20</f>
        <v>5</v>
      </c>
      <c r="D27" s="15">
        <f>E20</f>
        <v>5</v>
      </c>
      <c r="E27" s="15">
        <f>E20</f>
        <v>5</v>
      </c>
      <c r="F27" s="15">
        <f>E20</f>
        <v>5</v>
      </c>
      <c r="G27" s="15">
        <f>E20</f>
        <v>5</v>
      </c>
      <c r="H27" s="15">
        <f>E20</f>
        <v>5</v>
      </c>
    </row>
    <row r="28" spans="2:11" ht="29.25" customHeight="1" thickBot="1">
      <c r="B28" s="16" t="s">
        <v>38</v>
      </c>
      <c r="C28" s="61">
        <f>IF($J$20=1,IF((C26/C27)&gt;=1,1,(C26/C27)),IF($J$20=2,IF((1-(C26/C27))&lt;=0,0,1-(C26/C27)),""))</f>
        <v>0</v>
      </c>
      <c r="D28" s="61">
        <f>IF($J$20=1,IF((SUM(C26:D26)/D27)&gt;=1,1,(SUM(C26:D26)/D27)),IF($J$20=2,IF((1-(SUM(C26:D26)/D27))&lt;=0,0,1-(SUM(C26:D26)/D27)),""))</f>
        <v>0.6</v>
      </c>
      <c r="E28" s="61">
        <f>IF($J$20=1,IF((SUM(C26:E26)/E27)&gt;=1,1,(SUM(C26:E26)/E27)),IF($J$20=2,IF((1-(SUM(C26:E26)/E27))&lt;=0,0,1-(SUM(C26:E26)/E27)),""))</f>
        <v>1</v>
      </c>
      <c r="F28" s="61">
        <f>IF($J$20=1,IF((SUM(C26:F26)/F27)&gt;=1,1,(SUM(C26:F26)/F27)),IF($J$20=2,IF((1-(SUM(C26:F26)/F27))&lt;=0,0,1-(SUM(C26:F26)/F27)),""))</f>
        <v>1</v>
      </c>
      <c r="G28" s="61">
        <f>IF($J$20=1,IF((SUM(C26:G26)/G27)&gt;=1,1,(SUM(C26:G26)/G27)),IF($J$20=2,IF((1-(SUM(C26:G26)/G27))&lt;=0,0,1-(SUM(C26:G26)/G27)),""))</f>
        <v>1</v>
      </c>
      <c r="H28" s="61">
        <f>IF($J$20=1,IF((SUM(C26:H26)/H27)&gt;=1,1,(SUM(C26:H26)/H27)),IF($J$20=2,IF((1-(SUM(C26:H26)/H27))&lt;=0,0,1-(SUM(C26:H26)/H27)),""))</f>
        <v>1</v>
      </c>
    </row>
    <row r="29" spans="2:11" ht="24" customHeight="1">
      <c r="B29" s="6"/>
      <c r="C29" s="7" t="e">
        <f>C7=#REF!*1.3</f>
        <v>#REF!</v>
      </c>
      <c r="D29" s="7" t="e">
        <f>#REF!*1.3</f>
        <v>#REF!</v>
      </c>
      <c r="E29" s="7" t="e">
        <f>#REF!*1.3</f>
        <v>#REF!</v>
      </c>
      <c r="F29" s="7" t="e">
        <f>#REF!*1.3</f>
        <v>#REF!</v>
      </c>
      <c r="G29" s="7" t="e">
        <f>#REF!*1.3</f>
        <v>#REF!</v>
      </c>
      <c r="H29" s="7" t="e">
        <f>#REF!*1.3</f>
        <v>#REF!</v>
      </c>
    </row>
    <row r="30" spans="2:11" ht="24.75" customHeight="1" thickBot="1">
      <c r="B30" s="238" t="s">
        <v>57</v>
      </c>
      <c r="C30" s="238"/>
      <c r="D30" s="238"/>
      <c r="E30" s="238"/>
      <c r="F30" s="238"/>
      <c r="G30" s="238"/>
      <c r="H30" s="238"/>
    </row>
    <row r="31" spans="2:11" ht="40.5" customHeight="1" thickBot="1">
      <c r="B31" s="37" t="s">
        <v>44</v>
      </c>
      <c r="C31" s="44"/>
      <c r="D31" s="44">
        <v>21674963</v>
      </c>
      <c r="E31" s="44">
        <f>3000000+4543810+5888187+8761248+2873061+19719730</f>
        <v>44786036</v>
      </c>
      <c r="F31" s="44">
        <f>39192000+2000000</f>
        <v>41192000</v>
      </c>
      <c r="G31" s="44">
        <v>6958827</v>
      </c>
      <c r="H31" s="45">
        <f>1730296+10000000</f>
        <v>11730296</v>
      </c>
    </row>
    <row r="32" spans="2:11" ht="26.25" thickBot="1">
      <c r="B32" s="37" t="s">
        <v>43</v>
      </c>
      <c r="C32" s="17">
        <f>(C31/$I20)</f>
        <v>0</v>
      </c>
      <c r="D32" s="17">
        <f>(D31/$I20)+C32</f>
        <v>0.12749978235294118</v>
      </c>
      <c r="E32" s="17">
        <f>(E31/$I20)+D32</f>
        <v>0.39094705294117649</v>
      </c>
      <c r="F32" s="17">
        <f>(F31/$I20)+E32</f>
        <v>0.63325293529411764</v>
      </c>
      <c r="G32" s="17">
        <f>(G31/$I20)+F32</f>
        <v>0.67418721176470586</v>
      </c>
      <c r="H32" s="18">
        <f>(H31/$I20)+G32</f>
        <v>0.74318895294117648</v>
      </c>
    </row>
    <row r="33" spans="1:17">
      <c r="C33" s="7" t="e">
        <f>#REF!*1.1</f>
        <v>#REF!</v>
      </c>
      <c r="D33" s="7" t="e">
        <f>#REF!*1.1</f>
        <v>#REF!</v>
      </c>
      <c r="E33" s="7" t="e">
        <f>#REF!*1.1</f>
        <v>#REF!</v>
      </c>
      <c r="F33" s="7" t="e">
        <f>#REF!*1.1</f>
        <v>#REF!</v>
      </c>
      <c r="G33" s="7" t="e">
        <f>#REF!*1.1</f>
        <v>#REF!</v>
      </c>
      <c r="H33" s="7" t="e">
        <f>#REF!*1.1</f>
        <v>#REF!</v>
      </c>
    </row>
    <row r="34" spans="1:17" ht="15.75">
      <c r="B34" s="239" t="s">
        <v>8</v>
      </c>
      <c r="C34" s="239"/>
      <c r="D34" s="239"/>
      <c r="E34" s="239"/>
      <c r="G34" s="240" t="s">
        <v>52</v>
      </c>
      <c r="H34" s="240"/>
      <c r="I34" s="240"/>
      <c r="J34" s="100"/>
      <c r="K34" s="100"/>
      <c r="L34" s="215" t="s">
        <v>53</v>
      </c>
      <c r="M34" s="215"/>
      <c r="N34" s="215"/>
      <c r="O34" s="215"/>
    </row>
    <row r="35" spans="1:17" ht="12" customHeight="1">
      <c r="A35" s="1"/>
      <c r="B35" s="1"/>
      <c r="C35" s="9"/>
      <c r="D35" s="8"/>
      <c r="E35" s="8"/>
      <c r="F35" s="158" t="s">
        <v>49</v>
      </c>
      <c r="G35" s="316"/>
      <c r="H35" s="317"/>
      <c r="I35" s="317"/>
      <c r="J35" s="317"/>
      <c r="K35" s="318"/>
      <c r="L35" s="216"/>
      <c r="M35" s="217"/>
      <c r="N35" s="217"/>
      <c r="O35" s="218"/>
    </row>
    <row r="36" spans="1:17" ht="9" customHeight="1">
      <c r="A36" s="1"/>
      <c r="B36" s="1"/>
      <c r="C36" s="9"/>
      <c r="D36" s="1"/>
      <c r="E36" s="1"/>
      <c r="F36" s="158"/>
      <c r="G36" s="319"/>
      <c r="H36" s="320"/>
      <c r="I36" s="320"/>
      <c r="J36" s="320"/>
      <c r="K36" s="321"/>
      <c r="L36" s="219"/>
      <c r="M36" s="220"/>
      <c r="N36" s="220"/>
      <c r="O36" s="221"/>
      <c r="P36" s="1"/>
      <c r="Q36" s="1"/>
    </row>
    <row r="37" spans="1:17" ht="29.25" customHeight="1">
      <c r="A37" s="1"/>
      <c r="B37" s="1"/>
      <c r="C37" s="1"/>
      <c r="D37" s="1"/>
      <c r="E37" s="1"/>
      <c r="F37" s="158"/>
      <c r="G37" s="322"/>
      <c r="H37" s="323"/>
      <c r="I37" s="323"/>
      <c r="J37" s="323"/>
      <c r="K37" s="324"/>
      <c r="L37" s="222"/>
      <c r="M37" s="223"/>
      <c r="N37" s="223"/>
      <c r="O37" s="224"/>
      <c r="P37" s="1"/>
      <c r="Q37" s="1"/>
    </row>
    <row r="38" spans="1:17">
      <c r="A38" s="1"/>
      <c r="B38" s="1"/>
      <c r="C38" s="1"/>
      <c r="D38" s="1"/>
      <c r="E38" s="1"/>
      <c r="F38" s="158" t="s">
        <v>54</v>
      </c>
      <c r="G38" s="204"/>
      <c r="H38" s="326"/>
      <c r="I38" s="326"/>
      <c r="J38" s="326"/>
      <c r="K38" s="327"/>
      <c r="L38" s="233"/>
      <c r="M38" s="233"/>
      <c r="N38" s="233"/>
      <c r="O38" s="233"/>
      <c r="P38" s="1"/>
      <c r="Q38" s="1"/>
    </row>
    <row r="39" spans="1:17">
      <c r="A39" s="1"/>
      <c r="B39" s="1"/>
      <c r="C39" s="1"/>
      <c r="D39" s="1"/>
      <c r="E39" s="1"/>
      <c r="F39" s="158"/>
      <c r="G39" s="328"/>
      <c r="H39" s="329"/>
      <c r="I39" s="329"/>
      <c r="J39" s="329"/>
      <c r="K39" s="330"/>
      <c r="L39" s="233"/>
      <c r="M39" s="233"/>
      <c r="N39" s="233"/>
      <c r="O39" s="233"/>
      <c r="P39" s="1"/>
      <c r="Q39" s="1"/>
    </row>
    <row r="40" spans="1:17">
      <c r="A40" s="1"/>
      <c r="B40" s="1"/>
      <c r="C40" s="1"/>
      <c r="D40" s="1"/>
      <c r="E40" s="1"/>
      <c r="F40" s="158"/>
      <c r="G40" s="331"/>
      <c r="H40" s="332"/>
      <c r="I40" s="332"/>
      <c r="J40" s="332"/>
      <c r="K40" s="333"/>
      <c r="L40" s="233"/>
      <c r="M40" s="233"/>
      <c r="N40" s="233"/>
      <c r="O40" s="233"/>
      <c r="P40" s="1"/>
      <c r="Q40" s="1"/>
    </row>
    <row r="41" spans="1:17">
      <c r="A41" s="1"/>
      <c r="B41" s="1"/>
      <c r="C41" s="1"/>
      <c r="D41" s="1"/>
      <c r="E41" s="1"/>
      <c r="F41" s="158" t="s">
        <v>55</v>
      </c>
      <c r="G41" s="204"/>
      <c r="H41" s="205"/>
      <c r="I41" s="205"/>
      <c r="J41" s="205"/>
      <c r="K41" s="206"/>
      <c r="L41" s="195"/>
      <c r="M41" s="196"/>
      <c r="N41" s="196"/>
      <c r="O41" s="197"/>
      <c r="P41" s="1"/>
      <c r="Q41" s="1"/>
    </row>
    <row r="42" spans="1:17">
      <c r="A42" s="1"/>
      <c r="B42" s="1"/>
      <c r="C42" s="1"/>
      <c r="D42" s="1"/>
      <c r="E42" s="1"/>
      <c r="F42" s="158"/>
      <c r="G42" s="207"/>
      <c r="H42" s="208"/>
      <c r="I42" s="208"/>
      <c r="J42" s="208"/>
      <c r="K42" s="209"/>
      <c r="L42" s="198"/>
      <c r="M42" s="199"/>
      <c r="N42" s="199"/>
      <c r="O42" s="200"/>
      <c r="P42" s="1"/>
      <c r="Q42" s="1"/>
    </row>
    <row r="43" spans="1:17" ht="16.5" customHeight="1">
      <c r="A43" s="1"/>
      <c r="B43" s="1"/>
      <c r="C43" s="1"/>
      <c r="D43" s="1"/>
      <c r="E43" s="1"/>
      <c r="F43" s="158"/>
      <c r="G43" s="210"/>
      <c r="H43" s="211"/>
      <c r="I43" s="211"/>
      <c r="J43" s="211"/>
      <c r="K43" s="212"/>
      <c r="L43" s="201"/>
      <c r="M43" s="202"/>
      <c r="N43" s="202"/>
      <c r="O43" s="203"/>
      <c r="P43" s="1"/>
      <c r="Q43" s="1"/>
    </row>
    <row r="44" spans="1:17">
      <c r="A44" s="1"/>
      <c r="B44" s="1"/>
      <c r="C44" s="1"/>
      <c r="D44" s="1"/>
      <c r="E44" s="1"/>
      <c r="F44" s="158" t="s">
        <v>50</v>
      </c>
      <c r="G44" s="204"/>
      <c r="H44" s="205"/>
      <c r="I44" s="205"/>
      <c r="J44" s="205"/>
      <c r="K44" s="206"/>
      <c r="L44" s="213"/>
      <c r="M44" s="214"/>
      <c r="N44" s="214"/>
      <c r="O44" s="214"/>
      <c r="P44" s="1"/>
      <c r="Q44" s="1"/>
    </row>
    <row r="45" spans="1:17">
      <c r="A45" s="1"/>
      <c r="B45" s="1"/>
      <c r="C45" s="1"/>
      <c r="D45" s="1"/>
      <c r="E45" s="1"/>
      <c r="F45" s="158"/>
      <c r="G45" s="207"/>
      <c r="H45" s="208"/>
      <c r="I45" s="208"/>
      <c r="J45" s="208"/>
      <c r="K45" s="209"/>
      <c r="L45" s="214"/>
      <c r="M45" s="214"/>
      <c r="N45" s="214"/>
      <c r="O45" s="214"/>
      <c r="P45" s="1"/>
      <c r="Q45" s="1"/>
    </row>
    <row r="46" spans="1:17" ht="25.5" customHeight="1">
      <c r="A46" s="1"/>
      <c r="B46" s="1"/>
      <c r="C46" s="1"/>
      <c r="D46" s="1"/>
      <c r="E46" s="1"/>
      <c r="F46" s="158"/>
      <c r="G46" s="210"/>
      <c r="H46" s="211"/>
      <c r="I46" s="211"/>
      <c r="J46" s="211"/>
      <c r="K46" s="212"/>
      <c r="L46" s="214"/>
      <c r="M46" s="214"/>
      <c r="N46" s="214"/>
      <c r="O46" s="214"/>
      <c r="P46" s="1"/>
      <c r="Q46" s="1"/>
    </row>
    <row r="47" spans="1:17">
      <c r="A47" s="1"/>
      <c r="B47" s="1"/>
      <c r="C47" s="1"/>
      <c r="D47" s="1"/>
      <c r="E47" s="1"/>
      <c r="F47" s="158" t="s">
        <v>56</v>
      </c>
      <c r="G47" s="204"/>
      <c r="H47" s="205"/>
      <c r="I47" s="205"/>
      <c r="J47" s="205"/>
      <c r="K47" s="206"/>
      <c r="L47" s="168"/>
      <c r="M47" s="169"/>
      <c r="N47" s="169"/>
      <c r="O47" s="170"/>
      <c r="P47" s="1"/>
      <c r="Q47" s="1"/>
    </row>
    <row r="48" spans="1:17">
      <c r="A48" s="1"/>
      <c r="B48" s="1"/>
      <c r="C48" s="1"/>
      <c r="D48" s="1"/>
      <c r="E48" s="1"/>
      <c r="F48" s="158"/>
      <c r="G48" s="207"/>
      <c r="H48" s="208"/>
      <c r="I48" s="208"/>
      <c r="J48" s="208"/>
      <c r="K48" s="209"/>
      <c r="L48" s="171"/>
      <c r="M48" s="172"/>
      <c r="N48" s="172"/>
      <c r="O48" s="173"/>
      <c r="P48" s="1"/>
      <c r="Q48" s="1"/>
    </row>
    <row r="49" spans="1:17">
      <c r="A49" s="1"/>
      <c r="B49" s="1"/>
      <c r="C49" s="1"/>
      <c r="D49" s="1"/>
      <c r="E49" s="1"/>
      <c r="F49" s="158"/>
      <c r="G49" s="210"/>
      <c r="H49" s="211"/>
      <c r="I49" s="211"/>
      <c r="J49" s="211"/>
      <c r="K49" s="212"/>
      <c r="L49" s="174"/>
      <c r="M49" s="175"/>
      <c r="N49" s="175"/>
      <c r="O49" s="176"/>
      <c r="P49" s="1"/>
      <c r="Q49" s="1"/>
    </row>
    <row r="50" spans="1:17">
      <c r="A50" s="1"/>
      <c r="B50" s="1"/>
      <c r="C50" s="1"/>
      <c r="D50" s="1"/>
      <c r="E50" s="1"/>
      <c r="F50" s="158" t="s">
        <v>51</v>
      </c>
      <c r="G50" s="204"/>
      <c r="H50" s="205"/>
      <c r="I50" s="205"/>
      <c r="J50" s="205"/>
      <c r="K50" s="206"/>
      <c r="L50" s="168"/>
      <c r="M50" s="169"/>
      <c r="N50" s="169"/>
      <c r="O50" s="170"/>
      <c r="P50" s="1"/>
      <c r="Q50" s="1"/>
    </row>
    <row r="51" spans="1:17">
      <c r="A51" s="1"/>
      <c r="B51" s="1"/>
      <c r="C51" s="1"/>
      <c r="D51" s="1"/>
      <c r="E51" s="1"/>
      <c r="F51" s="158"/>
      <c r="G51" s="207"/>
      <c r="H51" s="208"/>
      <c r="I51" s="208"/>
      <c r="J51" s="208"/>
      <c r="K51" s="209"/>
      <c r="L51" s="171"/>
      <c r="M51" s="172"/>
      <c r="N51" s="172"/>
      <c r="O51" s="173"/>
      <c r="P51" s="1"/>
      <c r="Q51" s="1"/>
    </row>
    <row r="52" spans="1:17">
      <c r="A52" s="1"/>
      <c r="B52" s="1"/>
      <c r="C52" s="1"/>
      <c r="D52" s="1"/>
      <c r="E52" s="1"/>
      <c r="F52" s="158"/>
      <c r="G52" s="210"/>
      <c r="H52" s="211"/>
      <c r="I52" s="211"/>
      <c r="J52" s="211"/>
      <c r="K52" s="212"/>
      <c r="L52" s="174"/>
      <c r="M52" s="175"/>
      <c r="N52" s="175"/>
      <c r="O52" s="176"/>
      <c r="P52" s="1"/>
      <c r="Q52" s="1"/>
    </row>
    <row r="53" spans="1:17">
      <c r="A53" s="1"/>
      <c r="B53" s="1"/>
      <c r="C53" s="1"/>
      <c r="D53" s="1"/>
      <c r="E53" s="1"/>
      <c r="F53" s="1"/>
      <c r="G53" s="1"/>
      <c r="H53" s="1"/>
      <c r="I53" s="1"/>
      <c r="J53" s="1"/>
      <c r="K53" s="1"/>
      <c r="L53" s="1"/>
      <c r="M53" s="1"/>
      <c r="N53" s="1"/>
      <c r="O53" s="1"/>
      <c r="P53" s="1"/>
      <c r="Q53" s="1"/>
    </row>
    <row r="54" spans="1:17">
      <c r="B54" s="1"/>
      <c r="C54" s="1"/>
      <c r="D54" s="1"/>
      <c r="E54" s="1"/>
      <c r="F54" s="1"/>
      <c r="G54" s="1"/>
      <c r="H54" s="1"/>
      <c r="I54" s="1"/>
      <c r="J54" s="1"/>
      <c r="K54" s="1"/>
      <c r="L54" s="1"/>
      <c r="M54" s="1"/>
      <c r="N54" s="1"/>
      <c r="O54" s="1"/>
      <c r="P54" s="1"/>
      <c r="Q54" s="1"/>
    </row>
    <row r="55" spans="1:17" ht="25.5" customHeight="1">
      <c r="B55" s="151" t="s">
        <v>25</v>
      </c>
      <c r="C55" s="153" t="s">
        <v>26</v>
      </c>
      <c r="D55" s="154"/>
      <c r="E55" s="154"/>
      <c r="F55" s="154"/>
      <c r="G55" s="154"/>
      <c r="H55" s="154"/>
      <c r="I55" s="154"/>
      <c r="J55" s="154"/>
      <c r="K55" s="154"/>
      <c r="L55" s="154"/>
      <c r="M55" s="154"/>
      <c r="N55" s="155"/>
      <c r="O55" s="156" t="s">
        <v>27</v>
      </c>
      <c r="P55" s="1"/>
      <c r="Q55" s="1"/>
    </row>
    <row r="56" spans="1:17">
      <c r="B56" s="152"/>
      <c r="C56" s="38" t="s">
        <v>28</v>
      </c>
      <c r="D56" s="38" t="s">
        <v>29</v>
      </c>
      <c r="E56" s="38" t="s">
        <v>30</v>
      </c>
      <c r="F56" s="99" t="s">
        <v>31</v>
      </c>
      <c r="G56" s="99" t="s">
        <v>30</v>
      </c>
      <c r="H56" s="40" t="s">
        <v>32</v>
      </c>
      <c r="I56" s="40" t="s">
        <v>32</v>
      </c>
      <c r="J56" s="40" t="s">
        <v>31</v>
      </c>
      <c r="K56" s="40" t="s">
        <v>33</v>
      </c>
      <c r="L56" s="99" t="s">
        <v>34</v>
      </c>
      <c r="M56" s="99" t="s">
        <v>35</v>
      </c>
      <c r="N56" s="99" t="s">
        <v>36</v>
      </c>
      <c r="O56" s="157"/>
      <c r="P56" s="1"/>
      <c r="Q56" s="1"/>
    </row>
    <row r="57" spans="1:17" s="46" customFormat="1" ht="25.5">
      <c r="B57" s="92" t="s">
        <v>184</v>
      </c>
      <c r="C57" s="82"/>
      <c r="D57" s="83" t="s">
        <v>88</v>
      </c>
      <c r="E57" s="83" t="s">
        <v>88</v>
      </c>
      <c r="F57" s="83" t="s">
        <v>88</v>
      </c>
      <c r="G57" s="83" t="s">
        <v>88</v>
      </c>
      <c r="H57" s="83" t="s">
        <v>88</v>
      </c>
      <c r="I57" s="83" t="s">
        <v>88</v>
      </c>
      <c r="J57" s="83" t="s">
        <v>88</v>
      </c>
      <c r="K57" s="83" t="s">
        <v>88</v>
      </c>
      <c r="L57" s="83" t="s">
        <v>88</v>
      </c>
      <c r="M57" s="83" t="s">
        <v>88</v>
      </c>
      <c r="N57" s="83" t="s">
        <v>88</v>
      </c>
      <c r="O57" s="80">
        <f>COUNTA(C57:N57)</f>
        <v>11</v>
      </c>
      <c r="P57" s="47"/>
      <c r="Q57" s="47"/>
    </row>
    <row r="58" spans="1:17" s="46" customFormat="1">
      <c r="B58" s="92"/>
      <c r="C58" s="82"/>
      <c r="D58" s="83"/>
      <c r="E58" s="82"/>
      <c r="F58" s="103"/>
      <c r="G58" s="103"/>
      <c r="H58" s="103"/>
      <c r="I58" s="103"/>
      <c r="J58" s="103"/>
      <c r="K58" s="103"/>
      <c r="L58" s="103"/>
      <c r="M58" s="103"/>
      <c r="N58" s="103"/>
      <c r="O58" s="80">
        <f>COUNTA(C58:N58)</f>
        <v>0</v>
      </c>
      <c r="P58" s="47"/>
      <c r="Q58" s="47"/>
    </row>
    <row r="59" spans="1:17" s="46" customFormat="1">
      <c r="B59" s="92"/>
      <c r="C59" s="82"/>
      <c r="D59" s="83"/>
      <c r="E59" s="82"/>
      <c r="F59" s="103"/>
      <c r="G59" s="103"/>
      <c r="H59" s="103"/>
      <c r="I59" s="103"/>
      <c r="J59" s="103"/>
      <c r="K59" s="103"/>
      <c r="L59" s="103"/>
      <c r="M59" s="103"/>
      <c r="N59" s="103"/>
      <c r="O59" s="80">
        <f t="shared" ref="O59:O76" si="0">COUNTA(C59:N59)</f>
        <v>0</v>
      </c>
      <c r="P59" s="47"/>
      <c r="Q59" s="47"/>
    </row>
    <row r="60" spans="1:17" s="46" customFormat="1">
      <c r="B60" s="92"/>
      <c r="C60" s="82"/>
      <c r="D60" s="83"/>
      <c r="E60" s="82"/>
      <c r="F60" s="103"/>
      <c r="G60" s="103"/>
      <c r="H60" s="103"/>
      <c r="I60" s="103"/>
      <c r="J60" s="103"/>
      <c r="K60" s="103"/>
      <c r="L60" s="103"/>
      <c r="M60" s="103"/>
      <c r="N60" s="103"/>
      <c r="O60" s="80">
        <f t="shared" si="0"/>
        <v>0</v>
      </c>
      <c r="P60" s="47"/>
      <c r="Q60" s="47"/>
    </row>
    <row r="61" spans="1:17" s="46" customFormat="1" ht="12.75" customHeight="1">
      <c r="B61" s="92"/>
      <c r="C61" s="82"/>
      <c r="D61" s="83"/>
      <c r="E61" s="82"/>
      <c r="F61" s="103"/>
      <c r="G61" s="103"/>
      <c r="H61" s="103"/>
      <c r="I61" s="103"/>
      <c r="J61" s="103"/>
      <c r="K61" s="103"/>
      <c r="L61" s="103"/>
      <c r="M61" s="103"/>
      <c r="N61" s="103"/>
      <c r="O61" s="80">
        <f t="shared" si="0"/>
        <v>0</v>
      </c>
      <c r="P61" s="47"/>
      <c r="Q61" s="47"/>
    </row>
    <row r="62" spans="1:17" s="46" customFormat="1">
      <c r="B62" s="92"/>
      <c r="C62" s="82"/>
      <c r="D62" s="83"/>
      <c r="E62" s="82"/>
      <c r="F62" s="103"/>
      <c r="G62" s="103"/>
      <c r="H62" s="103"/>
      <c r="I62" s="103"/>
      <c r="J62" s="103"/>
      <c r="K62" s="103"/>
      <c r="L62" s="103"/>
      <c r="M62" s="103"/>
      <c r="N62" s="103"/>
      <c r="O62" s="80">
        <f t="shared" si="0"/>
        <v>0</v>
      </c>
      <c r="P62" s="47"/>
      <c r="Q62" s="47"/>
    </row>
    <row r="63" spans="1:17" s="46" customFormat="1">
      <c r="B63" s="92"/>
      <c r="C63" s="82"/>
      <c r="D63" s="83"/>
      <c r="E63" s="82"/>
      <c r="F63" s="103"/>
      <c r="G63" s="103"/>
      <c r="H63" s="103"/>
      <c r="I63" s="103"/>
      <c r="J63" s="103"/>
      <c r="K63" s="103"/>
      <c r="L63" s="103"/>
      <c r="M63" s="103"/>
      <c r="N63" s="103"/>
      <c r="O63" s="80">
        <f t="shared" si="0"/>
        <v>0</v>
      </c>
      <c r="P63" s="47"/>
      <c r="Q63" s="47"/>
    </row>
    <row r="64" spans="1:17" s="46" customFormat="1">
      <c r="B64" s="92"/>
      <c r="C64" s="82"/>
      <c r="D64" s="83"/>
      <c r="E64" s="82"/>
      <c r="F64" s="103"/>
      <c r="G64" s="103"/>
      <c r="H64" s="103"/>
      <c r="I64" s="103"/>
      <c r="J64" s="103"/>
      <c r="K64" s="103"/>
      <c r="L64" s="103"/>
      <c r="M64" s="103"/>
      <c r="N64" s="103"/>
      <c r="O64" s="80">
        <f t="shared" si="0"/>
        <v>0</v>
      </c>
      <c r="P64" s="47"/>
      <c r="Q64" s="47"/>
    </row>
    <row r="65" spans="2:18" s="46" customFormat="1">
      <c r="B65" s="92"/>
      <c r="C65" s="82"/>
      <c r="D65" s="83"/>
      <c r="E65" s="82"/>
      <c r="F65" s="103"/>
      <c r="G65" s="103"/>
      <c r="H65" s="103"/>
      <c r="I65" s="103"/>
      <c r="J65" s="103"/>
      <c r="K65" s="103"/>
      <c r="L65" s="103"/>
      <c r="M65" s="103"/>
      <c r="N65" s="103"/>
      <c r="O65" s="80">
        <f t="shared" si="0"/>
        <v>0</v>
      </c>
      <c r="P65" s="47"/>
      <c r="Q65" s="47"/>
    </row>
    <row r="66" spans="2:18" s="46" customFormat="1">
      <c r="B66" s="92"/>
      <c r="C66" s="82"/>
      <c r="D66" s="83"/>
      <c r="E66" s="82"/>
      <c r="F66" s="103"/>
      <c r="G66" s="103"/>
      <c r="H66" s="84"/>
      <c r="I66" s="84"/>
      <c r="J66" s="84"/>
      <c r="K66" s="84"/>
      <c r="L66" s="103"/>
      <c r="M66" s="103"/>
      <c r="N66" s="103"/>
      <c r="O66" s="80">
        <f t="shared" si="0"/>
        <v>0</v>
      </c>
      <c r="P66" s="47"/>
      <c r="Q66" s="47"/>
    </row>
    <row r="67" spans="2:18" s="46" customFormat="1">
      <c r="B67" s="92"/>
      <c r="C67" s="82"/>
      <c r="D67" s="83"/>
      <c r="E67" s="82"/>
      <c r="F67" s="103"/>
      <c r="G67" s="103"/>
      <c r="H67" s="84"/>
      <c r="I67" s="84"/>
      <c r="J67" s="84"/>
      <c r="K67" s="84"/>
      <c r="L67" s="103"/>
      <c r="M67" s="103"/>
      <c r="N67" s="103"/>
      <c r="O67" s="80">
        <f t="shared" si="0"/>
        <v>0</v>
      </c>
      <c r="P67" s="47"/>
      <c r="Q67" s="47"/>
    </row>
    <row r="68" spans="2:18" s="46" customFormat="1">
      <c r="B68" s="92"/>
      <c r="C68" s="82"/>
      <c r="D68" s="83"/>
      <c r="E68" s="82"/>
      <c r="F68" s="103"/>
      <c r="G68" s="103"/>
      <c r="H68" s="84"/>
      <c r="I68" s="84"/>
      <c r="J68" s="84"/>
      <c r="K68" s="84"/>
      <c r="L68" s="103"/>
      <c r="M68" s="103"/>
      <c r="N68" s="103"/>
      <c r="O68" s="80">
        <f t="shared" si="0"/>
        <v>0</v>
      </c>
      <c r="P68" s="47"/>
      <c r="Q68" s="47"/>
    </row>
    <row r="69" spans="2:18" s="46" customFormat="1">
      <c r="B69" s="81"/>
      <c r="C69" s="82"/>
      <c r="D69" s="83"/>
      <c r="E69" s="82"/>
      <c r="F69" s="103"/>
      <c r="G69" s="103"/>
      <c r="H69" s="84"/>
      <c r="I69" s="84"/>
      <c r="J69" s="84"/>
      <c r="K69" s="84"/>
      <c r="L69" s="103"/>
      <c r="M69" s="103"/>
      <c r="N69" s="103"/>
      <c r="O69" s="80">
        <f t="shared" si="0"/>
        <v>0</v>
      </c>
      <c r="P69" s="47"/>
      <c r="Q69" s="47"/>
    </row>
    <row r="70" spans="2:18" s="46" customFormat="1">
      <c r="B70" s="81"/>
      <c r="C70" s="82"/>
      <c r="D70" s="83"/>
      <c r="E70" s="82"/>
      <c r="F70" s="103"/>
      <c r="G70" s="103"/>
      <c r="H70" s="84"/>
      <c r="I70" s="84"/>
      <c r="J70" s="84"/>
      <c r="K70" s="84"/>
      <c r="L70" s="103"/>
      <c r="M70" s="103"/>
      <c r="N70" s="103"/>
      <c r="O70" s="80">
        <f t="shared" si="0"/>
        <v>0</v>
      </c>
      <c r="P70" s="47"/>
      <c r="Q70" s="47"/>
    </row>
    <row r="71" spans="2:18" s="46" customFormat="1">
      <c r="B71" s="81"/>
      <c r="C71" s="82"/>
      <c r="D71" s="83"/>
      <c r="E71" s="82"/>
      <c r="F71" s="103"/>
      <c r="G71" s="103"/>
      <c r="H71" s="84"/>
      <c r="I71" s="84"/>
      <c r="J71" s="84"/>
      <c r="K71" s="84"/>
      <c r="L71" s="103"/>
      <c r="M71" s="103"/>
      <c r="N71" s="103"/>
      <c r="O71" s="80">
        <f t="shared" si="0"/>
        <v>0</v>
      </c>
      <c r="P71" s="47"/>
      <c r="Q71" s="47"/>
    </row>
    <row r="72" spans="2:18" s="46" customFormat="1">
      <c r="B72" s="81"/>
      <c r="C72" s="82"/>
      <c r="D72" s="83"/>
      <c r="E72" s="82"/>
      <c r="F72" s="103"/>
      <c r="G72" s="103"/>
      <c r="H72" s="84"/>
      <c r="I72" s="84"/>
      <c r="J72" s="84"/>
      <c r="K72" s="84"/>
      <c r="L72" s="103"/>
      <c r="M72" s="103"/>
      <c r="N72" s="103"/>
      <c r="O72" s="80">
        <f t="shared" si="0"/>
        <v>0</v>
      </c>
      <c r="P72" s="47"/>
      <c r="Q72" s="47"/>
    </row>
    <row r="73" spans="2:18" s="46" customFormat="1">
      <c r="B73" s="81"/>
      <c r="C73" s="82"/>
      <c r="D73" s="83"/>
      <c r="E73" s="82"/>
      <c r="F73" s="103"/>
      <c r="G73" s="103"/>
      <c r="H73" s="84"/>
      <c r="I73" s="84"/>
      <c r="J73" s="84"/>
      <c r="K73" s="84"/>
      <c r="L73" s="103"/>
      <c r="M73" s="103"/>
      <c r="N73" s="103"/>
      <c r="O73" s="80">
        <f t="shared" si="0"/>
        <v>0</v>
      </c>
      <c r="P73" s="47"/>
      <c r="Q73" s="47"/>
    </row>
    <row r="74" spans="2:18" s="46" customFormat="1">
      <c r="B74" s="81"/>
      <c r="C74" s="82"/>
      <c r="D74" s="83"/>
      <c r="E74" s="82"/>
      <c r="F74" s="103"/>
      <c r="G74" s="103"/>
      <c r="H74" s="84"/>
      <c r="I74" s="84"/>
      <c r="J74" s="84"/>
      <c r="K74" s="84"/>
      <c r="L74" s="103"/>
      <c r="M74" s="103"/>
      <c r="N74" s="103"/>
      <c r="O74" s="80">
        <f t="shared" si="0"/>
        <v>0</v>
      </c>
      <c r="P74" s="47"/>
      <c r="Q74" s="47"/>
    </row>
    <row r="75" spans="2:18" s="46" customFormat="1">
      <c r="B75" s="81"/>
      <c r="C75" s="82"/>
      <c r="D75" s="83"/>
      <c r="E75" s="82"/>
      <c r="F75" s="103"/>
      <c r="G75" s="103"/>
      <c r="H75" s="84"/>
      <c r="I75" s="84"/>
      <c r="J75" s="84"/>
      <c r="K75" s="84"/>
      <c r="L75" s="103"/>
      <c r="M75" s="103"/>
      <c r="N75" s="103"/>
      <c r="O75" s="80">
        <f t="shared" si="0"/>
        <v>0</v>
      </c>
      <c r="P75" s="47"/>
      <c r="Q75" s="47"/>
    </row>
    <row r="76" spans="2:18" s="46" customFormat="1">
      <c r="B76" s="81"/>
      <c r="C76" s="82"/>
      <c r="D76" s="83"/>
      <c r="E76" s="82"/>
      <c r="F76" s="103"/>
      <c r="G76" s="103"/>
      <c r="H76" s="84"/>
      <c r="I76" s="84"/>
      <c r="J76" s="84"/>
      <c r="K76" s="84"/>
      <c r="L76" s="103"/>
      <c r="M76" s="103"/>
      <c r="N76" s="103"/>
      <c r="O76" s="80">
        <f t="shared" si="0"/>
        <v>0</v>
      </c>
      <c r="P76" s="47"/>
      <c r="Q76" s="47"/>
    </row>
    <row r="77" spans="2:18" s="46" customFormat="1">
      <c r="B77" s="75"/>
      <c r="C77" s="72"/>
      <c r="D77" s="85"/>
      <c r="E77" s="72"/>
      <c r="F77" s="72"/>
      <c r="G77" s="72"/>
      <c r="H77" s="72"/>
      <c r="I77" s="72"/>
      <c r="J77" s="72"/>
      <c r="K77" s="72"/>
      <c r="L77" s="72"/>
      <c r="M77" s="72"/>
      <c r="N77" s="72"/>
      <c r="O77" s="80">
        <f>COUNTA(C77:N77)</f>
        <v>0</v>
      </c>
      <c r="P77" s="47"/>
      <c r="Q77" s="47"/>
    </row>
    <row r="78" spans="2:18" s="46" customFormat="1">
      <c r="B78" s="74"/>
      <c r="C78" s="72"/>
      <c r="D78" s="73"/>
      <c r="E78" s="72"/>
      <c r="F78" s="72"/>
      <c r="G78" s="72"/>
      <c r="H78" s="72"/>
      <c r="I78" s="72"/>
      <c r="J78" s="72"/>
      <c r="K78" s="72"/>
      <c r="L78" s="72"/>
      <c r="M78" s="72"/>
      <c r="N78" s="72"/>
      <c r="O78" s="80">
        <f>COUNTA(C78:N78)</f>
        <v>0</v>
      </c>
      <c r="P78" s="47"/>
      <c r="Q78" s="47"/>
      <c r="R78" s="47"/>
    </row>
    <row r="79" spans="2:18" s="46" customFormat="1"/>
    <row r="80" spans="2:18" s="46" customFormat="1"/>
    <row r="81" s="46" customFormat="1"/>
    <row r="82" s="46" customFormat="1"/>
    <row r="83" s="46" customFormat="1"/>
    <row r="84" s="46" customFormat="1"/>
  </sheetData>
  <sheetProtection password="CDA8" sheet="1" formatCells="0" formatColumns="0" formatRows="0" insertRows="0" selectLockedCells="1" sort="0" autoFilter="0"/>
  <mergeCells count="54">
    <mergeCell ref="B55:B56"/>
    <mergeCell ref="C55:N55"/>
    <mergeCell ref="O55:O56"/>
    <mergeCell ref="F47:F49"/>
    <mergeCell ref="G47:K49"/>
    <mergeCell ref="L47:O49"/>
    <mergeCell ref="F50:F52"/>
    <mergeCell ref="G50:K52"/>
    <mergeCell ref="L50:O52"/>
    <mergeCell ref="F41:F43"/>
    <mergeCell ref="G41:K43"/>
    <mergeCell ref="L41:O43"/>
    <mergeCell ref="F44:F46"/>
    <mergeCell ref="G44:K46"/>
    <mergeCell ref="L44:O46"/>
    <mergeCell ref="L34:O34"/>
    <mergeCell ref="F35:F37"/>
    <mergeCell ref="G35:K37"/>
    <mergeCell ref="L35:O37"/>
    <mergeCell ref="F38:F40"/>
    <mergeCell ref="G38:K40"/>
    <mergeCell ref="L38:O40"/>
    <mergeCell ref="J18:K19"/>
    <mergeCell ref="J20:K20"/>
    <mergeCell ref="B22:H22"/>
    <mergeCell ref="B24:H24"/>
    <mergeCell ref="B30:H30"/>
    <mergeCell ref="B34:E34"/>
    <mergeCell ref="G34:I34"/>
    <mergeCell ref="B17:H17"/>
    <mergeCell ref="B18:B19"/>
    <mergeCell ref="C18:C19"/>
    <mergeCell ref="D18:G18"/>
    <mergeCell ref="H18:H19"/>
    <mergeCell ref="I18:I19"/>
    <mergeCell ref="C11:D11"/>
    <mergeCell ref="F11:O11"/>
    <mergeCell ref="C13:D13"/>
    <mergeCell ref="F13:O13"/>
    <mergeCell ref="C15:D15"/>
    <mergeCell ref="F15:O15"/>
    <mergeCell ref="C5:D5"/>
    <mergeCell ref="F5:O5"/>
    <mergeCell ref="C7:D7"/>
    <mergeCell ref="F7:O7"/>
    <mergeCell ref="C9:D9"/>
    <mergeCell ref="F9:O9"/>
    <mergeCell ref="B1:B3"/>
    <mergeCell ref="C1:L1"/>
    <mergeCell ref="M1:O1"/>
    <mergeCell ref="C2:L2"/>
    <mergeCell ref="M2:O2"/>
    <mergeCell ref="C3:L3"/>
    <mergeCell ref="M3:O3"/>
  </mergeCells>
  <conditionalFormatting sqref="C28:H28">
    <cfRule type="expression" dxfId="20" priority="1">
      <formula>"($C$31&gt;0.9)"</formula>
    </cfRule>
    <cfRule type="cellIs" dxfId="19" priority="2" operator="between">
      <formula>"$C$31=0.6"</formula>
      <formula>"$C$31=0.89"</formula>
    </cfRule>
    <cfRule type="expression" dxfId="18" priority="3">
      <formula>"($C$31&lt;0.6)"</formula>
    </cfRule>
  </conditionalFormatting>
  <dataValidations count="1">
    <dataValidation type="decimal" operator="greaterThanOrEqual" allowBlank="1" showInputMessage="1" showErrorMessage="1" error="Debe digitar valores numéricos mayores o iguales a cero" sqref="C33:H33 C29:H29">
      <formula1>0</formula1>
    </dataValidation>
  </dataValidations>
  <printOptions horizontalCentered="1" verticalCentered="1"/>
  <pageMargins left="0.25" right="0.25" top="0.75" bottom="0.75" header="0.3" footer="0.3"/>
  <pageSetup paperSize="5" scale="45" orientation="landscape" r:id="rId1"/>
  <headerFooter alignWithMargins="0">
    <oddFooter>&amp;CPàgina &amp;P de &amp;N</oddFooter>
  </headerFooter>
  <rowBreaks count="1" manualBreakCount="1">
    <brk id="32" max="14" man="1"/>
  </rowBreaks>
  <drawing r:id="rId2"/>
  <legacyDrawing r:id="rId3"/>
</worksheet>
</file>

<file path=xl/worksheets/sheet8.xml><?xml version="1.0" encoding="utf-8"?>
<worksheet xmlns="http://schemas.openxmlformats.org/spreadsheetml/2006/main" xmlns:r="http://schemas.openxmlformats.org/officeDocument/2006/relationships">
  <sheetPr>
    <tabColor theme="5" tint="0.39997558519241921"/>
  </sheetPr>
  <dimension ref="A1:T84"/>
  <sheetViews>
    <sheetView view="pageBreakPreview" topLeftCell="A4" zoomScale="70" zoomScaleNormal="100" zoomScaleSheetLayoutView="70" workbookViewId="0">
      <selection activeCell="C1" sqref="C1:O3"/>
    </sheetView>
  </sheetViews>
  <sheetFormatPr baseColWidth="10" defaultRowHeight="12.75"/>
  <cols>
    <col min="1" max="1" width="1.7109375" style="2" customWidth="1"/>
    <col min="2" max="2" width="29.85546875" style="2" customWidth="1"/>
    <col min="3" max="3" width="15.85546875" style="2" customWidth="1"/>
    <col min="4" max="4" width="17" style="2" customWidth="1"/>
    <col min="5" max="5" width="23.5703125" style="2" customWidth="1"/>
    <col min="6" max="6" width="15.28515625" style="2" customWidth="1"/>
    <col min="7" max="7" width="21.85546875" style="2" customWidth="1"/>
    <col min="8" max="8" width="16.7109375" style="2" customWidth="1"/>
    <col min="9" max="9" width="16.140625" style="2" customWidth="1"/>
    <col min="10" max="10" width="11.42578125" style="2"/>
    <col min="11" max="11" width="8.28515625" style="2" customWidth="1"/>
    <col min="12" max="12" width="8.42578125" style="2" customWidth="1"/>
    <col min="13" max="13" width="10.7109375" style="2" customWidth="1"/>
    <col min="14" max="14" width="11.140625" style="2" bestFit="1" customWidth="1"/>
    <col min="15" max="15" width="10.42578125" style="2" customWidth="1"/>
    <col min="16" max="16384" width="11.42578125" style="2"/>
  </cols>
  <sheetData>
    <row r="1" spans="1:20" ht="36.75" customHeight="1">
      <c r="A1" s="1"/>
      <c r="B1" s="260"/>
      <c r="C1" s="262" t="s">
        <v>70</v>
      </c>
      <c r="D1" s="262"/>
      <c r="E1" s="262"/>
      <c r="F1" s="262"/>
      <c r="G1" s="262"/>
      <c r="H1" s="262"/>
      <c r="I1" s="262"/>
      <c r="J1" s="262"/>
      <c r="K1" s="262"/>
      <c r="L1" s="263"/>
      <c r="M1" s="297" t="s">
        <v>175</v>
      </c>
      <c r="N1" s="298"/>
      <c r="O1" s="299"/>
      <c r="Q1" s="1"/>
    </row>
    <row r="2" spans="1:20" ht="27" customHeight="1" thickBot="1">
      <c r="A2" s="1"/>
      <c r="B2" s="260"/>
      <c r="C2" s="268" t="s">
        <v>190</v>
      </c>
      <c r="D2" s="268"/>
      <c r="E2" s="268"/>
      <c r="F2" s="268"/>
      <c r="G2" s="268"/>
      <c r="H2" s="268"/>
      <c r="I2" s="268"/>
      <c r="J2" s="268"/>
      <c r="K2" s="268"/>
      <c r="L2" s="269"/>
      <c r="M2" s="300" t="s">
        <v>69</v>
      </c>
      <c r="N2" s="301"/>
      <c r="O2" s="302"/>
      <c r="Q2" s="1"/>
    </row>
    <row r="3" spans="1:20" ht="34.5" customHeight="1" thickBot="1">
      <c r="A3" s="1"/>
      <c r="B3" s="260"/>
      <c r="C3" s="268" t="s">
        <v>48</v>
      </c>
      <c r="D3" s="303"/>
      <c r="E3" s="303"/>
      <c r="F3" s="303"/>
      <c r="G3" s="303"/>
      <c r="H3" s="303"/>
      <c r="I3" s="303"/>
      <c r="J3" s="303"/>
      <c r="K3" s="303"/>
      <c r="L3" s="304"/>
      <c r="M3" s="305" t="s">
        <v>1</v>
      </c>
      <c r="N3" s="306"/>
      <c r="O3" s="307"/>
      <c r="Q3" s="1"/>
    </row>
    <row r="4" spans="1:20" ht="15" customHeight="1">
      <c r="A4" s="1"/>
      <c r="B4" s="10"/>
      <c r="C4" s="126"/>
      <c r="D4" s="126"/>
      <c r="E4" s="126"/>
      <c r="F4" s="126"/>
      <c r="G4" s="126"/>
      <c r="H4" s="126"/>
      <c r="I4" s="126"/>
      <c r="J4" s="126"/>
      <c r="K4" s="126"/>
      <c r="L4" s="126"/>
      <c r="M4" s="25"/>
      <c r="N4" s="25"/>
      <c r="Q4" s="1"/>
    </row>
    <row r="5" spans="1:20" ht="33" customHeight="1">
      <c r="A5" s="1"/>
      <c r="B5" s="30" t="s">
        <v>9</v>
      </c>
      <c r="C5" s="251">
        <v>2015</v>
      </c>
      <c r="D5" s="258"/>
      <c r="E5" s="26" t="s">
        <v>10</v>
      </c>
      <c r="F5" s="251" t="s">
        <v>74</v>
      </c>
      <c r="G5" s="259"/>
      <c r="H5" s="259"/>
      <c r="I5" s="259"/>
      <c r="J5" s="259"/>
      <c r="K5" s="259"/>
      <c r="L5" s="259"/>
      <c r="M5" s="259"/>
      <c r="N5" s="259"/>
      <c r="O5" s="252"/>
      <c r="P5" s="12"/>
      <c r="Q5" s="11"/>
      <c r="R5" s="11"/>
      <c r="S5" s="11"/>
      <c r="T5" s="1"/>
    </row>
    <row r="6" spans="1:20" s="1" customFormat="1" ht="6" customHeight="1">
      <c r="B6" s="20"/>
      <c r="C6" s="50"/>
      <c r="D6" s="50"/>
      <c r="E6" s="5"/>
      <c r="F6" s="48"/>
      <c r="G6" s="48"/>
      <c r="H6" s="48"/>
      <c r="I6" s="48"/>
      <c r="J6" s="48"/>
      <c r="K6" s="48"/>
      <c r="L6" s="48"/>
      <c r="M6" s="48"/>
      <c r="N6" s="48"/>
      <c r="O6" s="11"/>
      <c r="P6" s="11"/>
      <c r="Q6" s="11"/>
      <c r="R6" s="11"/>
      <c r="S6" s="11"/>
    </row>
    <row r="7" spans="1:20" ht="54" customHeight="1">
      <c r="A7" s="1"/>
      <c r="B7" s="76" t="s">
        <v>64</v>
      </c>
      <c r="C7" s="251" t="s">
        <v>77</v>
      </c>
      <c r="D7" s="252"/>
      <c r="E7" s="26" t="s">
        <v>12</v>
      </c>
      <c r="F7" s="251" t="s">
        <v>89</v>
      </c>
      <c r="G7" s="259"/>
      <c r="H7" s="259"/>
      <c r="I7" s="259"/>
      <c r="J7" s="259"/>
      <c r="K7" s="259"/>
      <c r="L7" s="259"/>
      <c r="M7" s="259"/>
      <c r="N7" s="259"/>
      <c r="O7" s="252"/>
      <c r="P7" s="13"/>
      <c r="Q7" s="13"/>
      <c r="R7" s="13"/>
      <c r="S7" s="13"/>
      <c r="T7" s="1"/>
    </row>
    <row r="8" spans="1:20" ht="6" customHeight="1">
      <c r="A8" s="1"/>
      <c r="B8" s="20"/>
      <c r="C8" s="50"/>
      <c r="D8" s="50"/>
      <c r="E8" s="5"/>
      <c r="F8" s="48"/>
      <c r="G8" s="48"/>
      <c r="H8" s="48"/>
      <c r="I8" s="48"/>
      <c r="J8" s="48"/>
      <c r="K8" s="48"/>
      <c r="L8" s="48"/>
      <c r="M8" s="48"/>
      <c r="N8" s="48"/>
      <c r="O8" s="11"/>
      <c r="P8" s="11"/>
      <c r="Q8" s="11"/>
      <c r="R8" s="11"/>
      <c r="S8" s="11"/>
      <c r="T8" s="1"/>
    </row>
    <row r="9" spans="1:20" ht="58.5" customHeight="1">
      <c r="A9" s="1"/>
      <c r="B9" s="30" t="s">
        <v>13</v>
      </c>
      <c r="C9" s="251" t="s">
        <v>82</v>
      </c>
      <c r="D9" s="252"/>
      <c r="E9" s="26" t="s">
        <v>65</v>
      </c>
      <c r="F9" s="251" t="s">
        <v>85</v>
      </c>
      <c r="G9" s="259"/>
      <c r="H9" s="259"/>
      <c r="I9" s="259"/>
      <c r="J9" s="259"/>
      <c r="K9" s="259"/>
      <c r="L9" s="259"/>
      <c r="M9" s="259"/>
      <c r="N9" s="259"/>
      <c r="O9" s="252"/>
      <c r="P9" s="12"/>
      <c r="Q9" s="12"/>
      <c r="R9" s="12"/>
      <c r="S9" s="12"/>
      <c r="T9" s="1"/>
    </row>
    <row r="10" spans="1:20" ht="10.5" customHeight="1">
      <c r="A10" s="1"/>
      <c r="B10" s="20"/>
      <c r="C10" s="50"/>
      <c r="D10" s="50"/>
      <c r="E10" s="5"/>
      <c r="F10" s="48"/>
      <c r="G10" s="48"/>
      <c r="H10" s="48"/>
      <c r="I10" s="48"/>
      <c r="J10" s="48"/>
      <c r="K10" s="48"/>
      <c r="L10" s="48"/>
      <c r="M10" s="48"/>
      <c r="N10" s="48"/>
      <c r="O10" s="11"/>
      <c r="P10" s="11"/>
      <c r="Q10" s="11"/>
      <c r="R10" s="11"/>
      <c r="S10" s="11"/>
      <c r="T10" s="1"/>
    </row>
    <row r="11" spans="1:20" ht="54" customHeight="1">
      <c r="A11" s="1"/>
      <c r="B11" s="31" t="s">
        <v>15</v>
      </c>
      <c r="C11" s="251" t="s">
        <v>83</v>
      </c>
      <c r="D11" s="252"/>
      <c r="E11" s="26" t="s">
        <v>66</v>
      </c>
      <c r="F11" s="253" t="s">
        <v>84</v>
      </c>
      <c r="G11" s="253"/>
      <c r="H11" s="253"/>
      <c r="I11" s="253"/>
      <c r="J11" s="253"/>
      <c r="K11" s="253"/>
      <c r="L11" s="253"/>
      <c r="M11" s="253"/>
      <c r="N11" s="253"/>
      <c r="O11" s="253"/>
      <c r="P11" s="13"/>
      <c r="Q11" s="13"/>
      <c r="R11" s="13"/>
      <c r="S11" s="13"/>
      <c r="T11" s="1"/>
    </row>
    <row r="12" spans="1:20" ht="15" customHeight="1">
      <c r="A12" s="1"/>
      <c r="B12" s="21"/>
      <c r="C12" s="50"/>
      <c r="D12" s="50"/>
      <c r="E12" s="19"/>
      <c r="F12" s="48"/>
      <c r="G12" s="48"/>
      <c r="H12" s="48"/>
      <c r="I12" s="48"/>
      <c r="J12" s="48"/>
      <c r="K12" s="48"/>
      <c r="L12" s="48"/>
      <c r="M12" s="48"/>
      <c r="N12" s="48"/>
      <c r="O12" s="11"/>
      <c r="P12" s="11"/>
      <c r="Q12" s="11"/>
      <c r="R12" s="11"/>
      <c r="S12" s="11"/>
      <c r="T12" s="1"/>
    </row>
    <row r="13" spans="1:20" ht="60" customHeight="1">
      <c r="A13" s="1"/>
      <c r="B13" s="31" t="s">
        <v>16</v>
      </c>
      <c r="C13" s="251" t="s">
        <v>119</v>
      </c>
      <c r="D13" s="252"/>
      <c r="E13" s="26" t="s">
        <v>67</v>
      </c>
      <c r="F13" s="253" t="s">
        <v>120</v>
      </c>
      <c r="G13" s="253"/>
      <c r="H13" s="253"/>
      <c r="I13" s="253"/>
      <c r="J13" s="253"/>
      <c r="K13" s="253"/>
      <c r="L13" s="253"/>
      <c r="M13" s="253"/>
      <c r="N13" s="253"/>
      <c r="O13" s="253"/>
      <c r="P13" s="13"/>
      <c r="Q13" s="13"/>
      <c r="R13" s="13"/>
      <c r="S13" s="13"/>
      <c r="T13" s="1"/>
    </row>
    <row r="14" spans="1:20" ht="16.5" customHeight="1">
      <c r="B14" s="22"/>
      <c r="F14" s="49"/>
      <c r="G14" s="49"/>
      <c r="H14" s="49"/>
      <c r="I14" s="49"/>
      <c r="J14" s="49"/>
      <c r="K14" s="49"/>
      <c r="L14" s="49"/>
      <c r="M14" s="49"/>
      <c r="N14" s="49"/>
    </row>
    <row r="15" spans="1:20" ht="51" customHeight="1">
      <c r="B15" s="77" t="s">
        <v>20</v>
      </c>
      <c r="C15" s="254" t="s">
        <v>129</v>
      </c>
      <c r="D15" s="254"/>
      <c r="E15" s="79" t="s">
        <v>68</v>
      </c>
      <c r="F15" s="255" t="s">
        <v>121</v>
      </c>
      <c r="G15" s="256"/>
      <c r="H15" s="256"/>
      <c r="I15" s="256"/>
      <c r="J15" s="256"/>
      <c r="K15" s="256"/>
      <c r="L15" s="256"/>
      <c r="M15" s="256"/>
      <c r="N15" s="256"/>
      <c r="O15" s="257"/>
    </row>
    <row r="16" spans="1:20" ht="24.75" customHeight="1">
      <c r="B16" s="23"/>
      <c r="C16" s="10"/>
      <c r="D16" s="24"/>
      <c r="E16" s="24"/>
      <c r="F16" s="10"/>
    </row>
    <row r="17" spans="2:11" ht="16.5" thickBot="1">
      <c r="B17" s="241" t="s">
        <v>18</v>
      </c>
      <c r="C17" s="241"/>
      <c r="D17" s="241"/>
      <c r="E17" s="241"/>
      <c r="F17" s="241"/>
      <c r="G17" s="241"/>
      <c r="H17" s="241"/>
    </row>
    <row r="18" spans="2:11" ht="12.75" customHeight="1">
      <c r="B18" s="242" t="s">
        <v>19</v>
      </c>
      <c r="C18" s="244" t="s">
        <v>39</v>
      </c>
      <c r="D18" s="246" t="s">
        <v>21</v>
      </c>
      <c r="E18" s="247"/>
      <c r="F18" s="247"/>
      <c r="G18" s="248"/>
      <c r="H18" s="249" t="s">
        <v>41</v>
      </c>
      <c r="I18" s="249" t="s">
        <v>42</v>
      </c>
      <c r="J18" s="234" t="s">
        <v>61</v>
      </c>
      <c r="K18" s="234"/>
    </row>
    <row r="19" spans="2:11" ht="41.25" customHeight="1">
      <c r="B19" s="243"/>
      <c r="C19" s="245"/>
      <c r="D19" s="123" t="s">
        <v>22</v>
      </c>
      <c r="E19" s="29" t="s">
        <v>23</v>
      </c>
      <c r="F19" s="29" t="s">
        <v>24</v>
      </c>
      <c r="G19" s="29" t="s">
        <v>71</v>
      </c>
      <c r="H19" s="250"/>
      <c r="I19" s="250"/>
      <c r="J19" s="234"/>
      <c r="K19" s="234"/>
    </row>
    <row r="20" spans="2:11" ht="126.75" customHeight="1">
      <c r="B20" s="65" t="s">
        <v>155</v>
      </c>
      <c r="C20" s="78"/>
      <c r="D20" s="121" t="s">
        <v>122</v>
      </c>
      <c r="E20" s="91">
        <v>100</v>
      </c>
      <c r="F20" s="67" t="s">
        <v>149</v>
      </c>
      <c r="G20" s="66" t="s">
        <v>148</v>
      </c>
      <c r="H20" s="68"/>
      <c r="I20" s="69">
        <f>127806788+90000000</f>
        <v>217806788</v>
      </c>
      <c r="J20" s="235">
        <v>1</v>
      </c>
      <c r="K20" s="235"/>
    </row>
    <row r="22" spans="2:11" ht="15.75">
      <c r="B22" s="236" t="s">
        <v>37</v>
      </c>
      <c r="C22" s="236"/>
      <c r="D22" s="236"/>
      <c r="E22" s="236"/>
      <c r="F22" s="236"/>
      <c r="G22" s="236"/>
      <c r="H22" s="236"/>
      <c r="J22" s="2" t="s">
        <v>62</v>
      </c>
    </row>
    <row r="23" spans="2:11">
      <c r="J23" s="2" t="s">
        <v>63</v>
      </c>
    </row>
    <row r="24" spans="2:11" ht="21" customHeight="1" thickBot="1">
      <c r="B24" s="237" t="s">
        <v>58</v>
      </c>
      <c r="C24" s="237"/>
      <c r="D24" s="237"/>
      <c r="E24" s="237"/>
      <c r="F24" s="237"/>
      <c r="G24" s="237"/>
      <c r="H24" s="237"/>
    </row>
    <row r="25" spans="2:11" ht="13.5" thickBot="1">
      <c r="B25" s="53" t="s">
        <v>59</v>
      </c>
      <c r="C25" s="34" t="s">
        <v>2</v>
      </c>
      <c r="D25" s="35" t="s">
        <v>3</v>
      </c>
      <c r="E25" s="35" t="s">
        <v>4</v>
      </c>
      <c r="F25" s="35" t="s">
        <v>5</v>
      </c>
      <c r="G25" s="35" t="s">
        <v>6</v>
      </c>
      <c r="H25" s="36" t="s">
        <v>7</v>
      </c>
    </row>
    <row r="26" spans="2:11" ht="29.25" customHeight="1">
      <c r="B26" s="70" t="s">
        <v>123</v>
      </c>
      <c r="C26" s="62">
        <v>17</v>
      </c>
      <c r="D26" s="63">
        <v>17</v>
      </c>
      <c r="E26" s="63">
        <v>17</v>
      </c>
      <c r="F26" s="63">
        <v>17</v>
      </c>
      <c r="G26" s="63">
        <v>17</v>
      </c>
      <c r="H26" s="64">
        <v>17</v>
      </c>
    </row>
    <row r="27" spans="2:11" ht="36.75" customHeight="1" thickBot="1">
      <c r="B27" s="71" t="s">
        <v>124</v>
      </c>
      <c r="C27" s="14">
        <f>E20</f>
        <v>100</v>
      </c>
      <c r="D27" s="15">
        <f>E20</f>
        <v>100</v>
      </c>
      <c r="E27" s="15">
        <f>E20</f>
        <v>100</v>
      </c>
      <c r="F27" s="15">
        <f>E20</f>
        <v>100</v>
      </c>
      <c r="G27" s="15">
        <f>E20</f>
        <v>100</v>
      </c>
      <c r="H27" s="15">
        <f>E20</f>
        <v>100</v>
      </c>
    </row>
    <row r="28" spans="2:11" ht="29.25" customHeight="1" thickBot="1">
      <c r="B28" s="16" t="s">
        <v>38</v>
      </c>
      <c r="C28" s="61">
        <f>IF($J$20=1,IF((C26/C27)&gt;=1,1,(C26/C27)),IF($J$20=2,IF((1-(C26/C27))&lt;=0,0,1-(C26/C27)),""))</f>
        <v>0.17</v>
      </c>
      <c r="D28" s="61">
        <f>IF($J$20=1,IF((SUM(C26:D26)/D27)&gt;=1,1,(SUM(C26:D26)/D27)),IF($J$20=2,IF((1-(SUM(C26:D26)/D27))&lt;=0,0,1-(SUM(C26:D26)/D27)),""))</f>
        <v>0.34</v>
      </c>
      <c r="E28" s="61">
        <f>IF($J$20=1,IF((SUM(C26:E26)/E27)&gt;=1,1,(SUM(C26:E26)/E27)),IF($J$20=2,IF((1-(SUM(C26:E26)/E27))&lt;=0,0,1-(SUM(C26:E26)/E27)),""))</f>
        <v>0.51</v>
      </c>
      <c r="F28" s="61">
        <f>IF($J$20=1,IF((SUM(C26:F26)/F27)&gt;=1,1,(SUM(C26:F26)/F27)),IF($J$20=2,IF((1-(SUM(C26:F26)/F27))&lt;=0,0,1-(SUM(C26:F26)/F27)),""))</f>
        <v>0.68</v>
      </c>
      <c r="G28" s="61">
        <f>IF($J$20=1,IF((SUM(C26:G26)/G27)&gt;=1,1,(SUM(C26:G26)/G27)),IF($J$20=2,IF((1-(SUM(C26:G26)/G27))&lt;=0,0,1-(SUM(C26:G26)/G27)),""))</f>
        <v>0.85</v>
      </c>
      <c r="H28" s="61">
        <f>IF($J$20=1,IF((SUM(C26:H26)/H27)&gt;=1,1,(SUM(C26:H26)/H27)),IF($J$20=2,IF((1-(SUM(C26:H26)/H27))&lt;=0,0,1-(SUM(C26:H26)/H27)),""))</f>
        <v>1</v>
      </c>
    </row>
    <row r="29" spans="2:11" ht="24" customHeight="1">
      <c r="B29" s="6"/>
      <c r="C29" s="7" t="e">
        <f>C7=#REF!*1.3</f>
        <v>#REF!</v>
      </c>
      <c r="D29" s="7" t="e">
        <f>#REF!*1.3</f>
        <v>#REF!</v>
      </c>
      <c r="E29" s="7" t="e">
        <f>#REF!*1.3</f>
        <v>#REF!</v>
      </c>
      <c r="F29" s="7" t="e">
        <f>#REF!*1.3</f>
        <v>#REF!</v>
      </c>
      <c r="G29" s="7" t="e">
        <f>#REF!*1.3</f>
        <v>#REF!</v>
      </c>
      <c r="H29" s="7" t="e">
        <f>#REF!*1.3</f>
        <v>#REF!</v>
      </c>
    </row>
    <row r="30" spans="2:11" ht="24.75" customHeight="1" thickBot="1">
      <c r="B30" s="238" t="s">
        <v>57</v>
      </c>
      <c r="C30" s="238"/>
      <c r="D30" s="238"/>
      <c r="E30" s="238"/>
      <c r="F30" s="238"/>
      <c r="G30" s="238"/>
      <c r="H30" s="238"/>
    </row>
    <row r="31" spans="2:11" ht="40.5" customHeight="1" thickBot="1">
      <c r="B31" s="37" t="s">
        <v>44</v>
      </c>
      <c r="C31" s="44">
        <f>(I20/4)</f>
        <v>54451697</v>
      </c>
      <c r="D31" s="44">
        <f>C31*2</f>
        <v>108903394</v>
      </c>
      <c r="E31" s="44">
        <v>46270346</v>
      </c>
      <c r="F31" s="44"/>
      <c r="G31" s="44">
        <f>6438606+3942562</f>
        <v>10381168</v>
      </c>
      <c r="H31" s="45">
        <v>1149914</v>
      </c>
    </row>
    <row r="32" spans="2:11" ht="26.25" thickBot="1">
      <c r="B32" s="37" t="s">
        <v>43</v>
      </c>
      <c r="C32" s="17">
        <f>(C31/$I20)</f>
        <v>0.25</v>
      </c>
      <c r="D32" s="17">
        <f>(D31/$I20)+C32</f>
        <v>0.75</v>
      </c>
      <c r="E32" s="17">
        <f>(E31/$I20)+D32</f>
        <v>0.96243757563699073</v>
      </c>
      <c r="F32" s="17">
        <f>(F31/$I20)+E32</f>
        <v>0.96243757563699073</v>
      </c>
      <c r="G32" s="17">
        <f>(G31/$I20)+F32</f>
        <v>1.0100998551064442</v>
      </c>
      <c r="H32" s="18">
        <f>(H31/$I20)+G32</f>
        <v>1.0153793691682373</v>
      </c>
    </row>
    <row r="33" spans="1:17">
      <c r="C33" s="7" t="e">
        <f>#REF!*1.1</f>
        <v>#REF!</v>
      </c>
      <c r="D33" s="7" t="e">
        <f>#REF!*1.1</f>
        <v>#REF!</v>
      </c>
      <c r="E33" s="7" t="e">
        <f>#REF!*1.1</f>
        <v>#REF!</v>
      </c>
      <c r="F33" s="7" t="e">
        <f>#REF!*1.1</f>
        <v>#REF!</v>
      </c>
      <c r="G33" s="7" t="e">
        <f>#REF!*1.1</f>
        <v>#REF!</v>
      </c>
      <c r="H33" s="7" t="e">
        <f>#REF!*1.1</f>
        <v>#REF!</v>
      </c>
    </row>
    <row r="34" spans="1:17" ht="15.75">
      <c r="B34" s="239" t="s">
        <v>8</v>
      </c>
      <c r="C34" s="239"/>
      <c r="D34" s="239"/>
      <c r="E34" s="239"/>
      <c r="G34" s="240" t="s">
        <v>52</v>
      </c>
      <c r="H34" s="240"/>
      <c r="I34" s="240"/>
      <c r="J34" s="122"/>
      <c r="K34" s="122"/>
      <c r="L34" s="215" t="s">
        <v>53</v>
      </c>
      <c r="M34" s="215"/>
      <c r="N34" s="215"/>
      <c r="O34" s="215"/>
    </row>
    <row r="35" spans="1:17" ht="12" customHeight="1">
      <c r="A35" s="1"/>
      <c r="B35" s="1"/>
      <c r="C35" s="9"/>
      <c r="D35" s="8"/>
      <c r="E35" s="8"/>
      <c r="F35" s="158" t="s">
        <v>49</v>
      </c>
      <c r="G35" s="325"/>
      <c r="H35" s="317"/>
      <c r="I35" s="317"/>
      <c r="J35" s="317"/>
      <c r="K35" s="318"/>
      <c r="L35" s="216"/>
      <c r="M35" s="217"/>
      <c r="N35" s="217"/>
      <c r="O35" s="218"/>
    </row>
    <row r="36" spans="1:17" ht="9" customHeight="1">
      <c r="A36" s="1"/>
      <c r="B36" s="1"/>
      <c r="C36" s="9"/>
      <c r="D36" s="1"/>
      <c r="E36" s="1"/>
      <c r="F36" s="158"/>
      <c r="G36" s="319"/>
      <c r="H36" s="320"/>
      <c r="I36" s="320"/>
      <c r="J36" s="320"/>
      <c r="K36" s="321"/>
      <c r="L36" s="219"/>
      <c r="M36" s="220"/>
      <c r="N36" s="220"/>
      <c r="O36" s="221"/>
      <c r="P36" s="1"/>
      <c r="Q36" s="1"/>
    </row>
    <row r="37" spans="1:17" ht="29.25" customHeight="1">
      <c r="A37" s="1"/>
      <c r="B37" s="1"/>
      <c r="C37" s="1"/>
      <c r="D37" s="1"/>
      <c r="E37" s="1"/>
      <c r="F37" s="158"/>
      <c r="G37" s="322"/>
      <c r="H37" s="323"/>
      <c r="I37" s="323"/>
      <c r="J37" s="323"/>
      <c r="K37" s="324"/>
      <c r="L37" s="222"/>
      <c r="M37" s="223"/>
      <c r="N37" s="223"/>
      <c r="O37" s="224"/>
      <c r="P37" s="1"/>
      <c r="Q37" s="1"/>
    </row>
    <row r="38" spans="1:17">
      <c r="A38" s="1"/>
      <c r="B38" s="1"/>
      <c r="C38" s="1"/>
      <c r="D38" s="1"/>
      <c r="E38" s="1"/>
      <c r="F38" s="158" t="s">
        <v>54</v>
      </c>
      <c r="G38" s="325"/>
      <c r="H38" s="317"/>
      <c r="I38" s="317"/>
      <c r="J38" s="317"/>
      <c r="K38" s="318"/>
      <c r="L38" s="233"/>
      <c r="M38" s="233"/>
      <c r="N38" s="233"/>
      <c r="O38" s="233"/>
      <c r="P38" s="1"/>
      <c r="Q38" s="1"/>
    </row>
    <row r="39" spans="1:17">
      <c r="A39" s="1"/>
      <c r="B39" s="1"/>
      <c r="C39" s="1"/>
      <c r="D39" s="1"/>
      <c r="E39" s="1"/>
      <c r="F39" s="158"/>
      <c r="G39" s="319"/>
      <c r="H39" s="320"/>
      <c r="I39" s="320"/>
      <c r="J39" s="320"/>
      <c r="K39" s="321"/>
      <c r="L39" s="233"/>
      <c r="M39" s="233"/>
      <c r="N39" s="233"/>
      <c r="O39" s="233"/>
      <c r="P39" s="1"/>
      <c r="Q39" s="1"/>
    </row>
    <row r="40" spans="1:17" ht="15" customHeight="1">
      <c r="A40" s="1"/>
      <c r="B40" s="1"/>
      <c r="C40" s="1"/>
      <c r="D40" s="1"/>
      <c r="E40" s="1"/>
      <c r="F40" s="158"/>
      <c r="G40" s="322"/>
      <c r="H40" s="323"/>
      <c r="I40" s="323"/>
      <c r="J40" s="323"/>
      <c r="K40" s="324"/>
      <c r="L40" s="233"/>
      <c r="M40" s="233"/>
      <c r="N40" s="233"/>
      <c r="O40" s="233"/>
      <c r="P40" s="1"/>
      <c r="Q40" s="1"/>
    </row>
    <row r="41" spans="1:17">
      <c r="A41" s="1"/>
      <c r="B41" s="1"/>
      <c r="C41" s="1"/>
      <c r="D41" s="1"/>
      <c r="E41" s="1"/>
      <c r="F41" s="158" t="s">
        <v>55</v>
      </c>
      <c r="G41" s="325"/>
      <c r="H41" s="317"/>
      <c r="I41" s="317"/>
      <c r="J41" s="317"/>
      <c r="K41" s="318"/>
      <c r="L41" s="195"/>
      <c r="M41" s="196"/>
      <c r="N41" s="196"/>
      <c r="O41" s="197"/>
      <c r="P41" s="1"/>
      <c r="Q41" s="1"/>
    </row>
    <row r="42" spans="1:17">
      <c r="A42" s="1"/>
      <c r="B42" s="1"/>
      <c r="C42" s="1"/>
      <c r="D42" s="1"/>
      <c r="E42" s="1"/>
      <c r="F42" s="158"/>
      <c r="G42" s="319"/>
      <c r="H42" s="320"/>
      <c r="I42" s="320"/>
      <c r="J42" s="320"/>
      <c r="K42" s="321"/>
      <c r="L42" s="198"/>
      <c r="M42" s="199"/>
      <c r="N42" s="199"/>
      <c r="O42" s="200"/>
      <c r="P42" s="1"/>
      <c r="Q42" s="1"/>
    </row>
    <row r="43" spans="1:17" ht="48" customHeight="1">
      <c r="A43" s="1"/>
      <c r="B43" s="1"/>
      <c r="C43" s="1"/>
      <c r="D43" s="1"/>
      <c r="E43" s="1"/>
      <c r="F43" s="158"/>
      <c r="G43" s="322"/>
      <c r="H43" s="323"/>
      <c r="I43" s="323"/>
      <c r="J43" s="323"/>
      <c r="K43" s="324"/>
      <c r="L43" s="201"/>
      <c r="M43" s="202"/>
      <c r="N43" s="202"/>
      <c r="O43" s="203"/>
      <c r="P43" s="1"/>
      <c r="Q43" s="1"/>
    </row>
    <row r="44" spans="1:17">
      <c r="A44" s="1"/>
      <c r="B44" s="1"/>
      <c r="C44" s="1"/>
      <c r="D44" s="1"/>
      <c r="E44" s="1"/>
      <c r="F44" s="158" t="s">
        <v>50</v>
      </c>
      <c r="G44" s="195"/>
      <c r="H44" s="196"/>
      <c r="I44" s="196"/>
      <c r="J44" s="196"/>
      <c r="K44" s="197"/>
      <c r="L44" s="213"/>
      <c r="M44" s="214"/>
      <c r="N44" s="214"/>
      <c r="O44" s="214"/>
      <c r="P44" s="1"/>
      <c r="Q44" s="1"/>
    </row>
    <row r="45" spans="1:17">
      <c r="A45" s="1"/>
      <c r="B45" s="1"/>
      <c r="C45" s="1"/>
      <c r="D45" s="1"/>
      <c r="E45" s="1"/>
      <c r="F45" s="158"/>
      <c r="G45" s="198"/>
      <c r="H45" s="199"/>
      <c r="I45" s="199"/>
      <c r="J45" s="199"/>
      <c r="K45" s="200"/>
      <c r="L45" s="214"/>
      <c r="M45" s="214"/>
      <c r="N45" s="214"/>
      <c r="O45" s="214"/>
      <c r="P45" s="1"/>
      <c r="Q45" s="1"/>
    </row>
    <row r="46" spans="1:17">
      <c r="A46" s="1"/>
      <c r="B46" s="1"/>
      <c r="C46" s="1"/>
      <c r="D46" s="1"/>
      <c r="E46" s="1"/>
      <c r="F46" s="158"/>
      <c r="G46" s="201"/>
      <c r="H46" s="202"/>
      <c r="I46" s="202"/>
      <c r="J46" s="202"/>
      <c r="K46" s="203"/>
      <c r="L46" s="214"/>
      <c r="M46" s="214"/>
      <c r="N46" s="214"/>
      <c r="O46" s="214"/>
      <c r="P46" s="1"/>
      <c r="Q46" s="1"/>
    </row>
    <row r="47" spans="1:17">
      <c r="A47" s="1"/>
      <c r="B47" s="1"/>
      <c r="C47" s="1"/>
      <c r="D47" s="1"/>
      <c r="E47" s="1"/>
      <c r="F47" s="158" t="s">
        <v>56</v>
      </c>
      <c r="G47" s="159"/>
      <c r="H47" s="160"/>
      <c r="I47" s="160"/>
      <c r="J47" s="160"/>
      <c r="K47" s="161"/>
      <c r="L47" s="168"/>
      <c r="M47" s="169"/>
      <c r="N47" s="169"/>
      <c r="O47" s="170"/>
      <c r="P47" s="1"/>
      <c r="Q47" s="1"/>
    </row>
    <row r="48" spans="1:17">
      <c r="A48" s="1"/>
      <c r="B48" s="1"/>
      <c r="C48" s="1"/>
      <c r="D48" s="1"/>
      <c r="E48" s="1"/>
      <c r="F48" s="158"/>
      <c r="G48" s="162"/>
      <c r="H48" s="163"/>
      <c r="I48" s="163"/>
      <c r="J48" s="163"/>
      <c r="K48" s="164"/>
      <c r="L48" s="171"/>
      <c r="M48" s="172"/>
      <c r="N48" s="172"/>
      <c r="O48" s="173"/>
      <c r="P48" s="1"/>
      <c r="Q48" s="1"/>
    </row>
    <row r="49" spans="1:17">
      <c r="A49" s="1"/>
      <c r="B49" s="1"/>
      <c r="C49" s="1"/>
      <c r="D49" s="1"/>
      <c r="E49" s="1"/>
      <c r="F49" s="158"/>
      <c r="G49" s="165"/>
      <c r="H49" s="166"/>
      <c r="I49" s="166"/>
      <c r="J49" s="166"/>
      <c r="K49" s="167"/>
      <c r="L49" s="174"/>
      <c r="M49" s="175"/>
      <c r="N49" s="175"/>
      <c r="O49" s="176"/>
      <c r="P49" s="1"/>
      <c r="Q49" s="1"/>
    </row>
    <row r="50" spans="1:17">
      <c r="A50" s="1"/>
      <c r="B50" s="1"/>
      <c r="C50" s="1"/>
      <c r="D50" s="1"/>
      <c r="E50" s="1"/>
      <c r="F50" s="158" t="s">
        <v>51</v>
      </c>
      <c r="G50" s="159"/>
      <c r="H50" s="160"/>
      <c r="I50" s="160"/>
      <c r="J50" s="160"/>
      <c r="K50" s="161"/>
      <c r="L50" s="168"/>
      <c r="M50" s="169"/>
      <c r="N50" s="169"/>
      <c r="O50" s="170"/>
      <c r="P50" s="1"/>
      <c r="Q50" s="1"/>
    </row>
    <row r="51" spans="1:17">
      <c r="A51" s="1"/>
      <c r="B51" s="1"/>
      <c r="C51" s="1"/>
      <c r="D51" s="1"/>
      <c r="E51" s="1"/>
      <c r="F51" s="158"/>
      <c r="G51" s="162"/>
      <c r="H51" s="163"/>
      <c r="I51" s="163"/>
      <c r="J51" s="163"/>
      <c r="K51" s="164"/>
      <c r="L51" s="171"/>
      <c r="M51" s="172"/>
      <c r="N51" s="172"/>
      <c r="O51" s="173"/>
      <c r="P51" s="1"/>
      <c r="Q51" s="1"/>
    </row>
    <row r="52" spans="1:17">
      <c r="A52" s="1"/>
      <c r="B52" s="1"/>
      <c r="C52" s="1"/>
      <c r="D52" s="1"/>
      <c r="E52" s="1"/>
      <c r="F52" s="158"/>
      <c r="G52" s="165"/>
      <c r="H52" s="166"/>
      <c r="I52" s="166"/>
      <c r="J52" s="166"/>
      <c r="K52" s="167"/>
      <c r="L52" s="174"/>
      <c r="M52" s="175"/>
      <c r="N52" s="175"/>
      <c r="O52" s="176"/>
      <c r="P52" s="1"/>
      <c r="Q52" s="1"/>
    </row>
    <row r="53" spans="1:17">
      <c r="A53" s="1"/>
      <c r="B53" s="1"/>
      <c r="C53" s="1"/>
      <c r="D53" s="1"/>
      <c r="E53" s="1"/>
      <c r="F53" s="1"/>
      <c r="G53" s="1"/>
      <c r="H53" s="1"/>
      <c r="I53" s="1"/>
      <c r="J53" s="1"/>
      <c r="K53" s="1"/>
      <c r="L53" s="1"/>
      <c r="M53" s="1"/>
      <c r="N53" s="1"/>
      <c r="O53" s="1"/>
      <c r="P53" s="1"/>
      <c r="Q53" s="1"/>
    </row>
    <row r="54" spans="1:17">
      <c r="B54" s="1"/>
      <c r="C54" s="1"/>
      <c r="D54" s="1"/>
      <c r="E54" s="1"/>
      <c r="F54" s="1"/>
      <c r="G54" s="1"/>
      <c r="H54" s="1"/>
      <c r="I54" s="1"/>
      <c r="J54" s="1"/>
      <c r="K54" s="1"/>
      <c r="L54" s="1"/>
      <c r="M54" s="1"/>
      <c r="N54" s="1"/>
      <c r="O54" s="1"/>
      <c r="P54" s="1"/>
      <c r="Q54" s="1"/>
    </row>
    <row r="55" spans="1:17" ht="25.5" customHeight="1">
      <c r="B55" s="151" t="s">
        <v>25</v>
      </c>
      <c r="C55" s="153" t="s">
        <v>26</v>
      </c>
      <c r="D55" s="154"/>
      <c r="E55" s="154"/>
      <c r="F55" s="154"/>
      <c r="G55" s="154"/>
      <c r="H55" s="154"/>
      <c r="I55" s="154"/>
      <c r="J55" s="154"/>
      <c r="K55" s="154"/>
      <c r="L55" s="154"/>
      <c r="M55" s="154"/>
      <c r="N55" s="155"/>
      <c r="O55" s="156" t="s">
        <v>27</v>
      </c>
      <c r="P55" s="1"/>
      <c r="Q55" s="1"/>
    </row>
    <row r="56" spans="1:17">
      <c r="B56" s="152"/>
      <c r="C56" s="38" t="s">
        <v>28</v>
      </c>
      <c r="D56" s="38" t="s">
        <v>29</v>
      </c>
      <c r="E56" s="38" t="s">
        <v>30</v>
      </c>
      <c r="F56" s="124" t="s">
        <v>31</v>
      </c>
      <c r="G56" s="124" t="s">
        <v>30</v>
      </c>
      <c r="H56" s="40" t="s">
        <v>32</v>
      </c>
      <c r="I56" s="40" t="s">
        <v>32</v>
      </c>
      <c r="J56" s="40" t="s">
        <v>31</v>
      </c>
      <c r="K56" s="40" t="s">
        <v>33</v>
      </c>
      <c r="L56" s="124" t="s">
        <v>34</v>
      </c>
      <c r="M56" s="124" t="s">
        <v>35</v>
      </c>
      <c r="N56" s="124" t="s">
        <v>36</v>
      </c>
      <c r="O56" s="157"/>
      <c r="P56" s="1"/>
      <c r="Q56" s="1"/>
    </row>
    <row r="57" spans="1:17" s="46" customFormat="1" ht="25.5">
      <c r="B57" s="98" t="s">
        <v>185</v>
      </c>
      <c r="C57" s="82"/>
      <c r="D57" s="83"/>
      <c r="E57" s="82" t="s">
        <v>180</v>
      </c>
      <c r="F57" s="125" t="s">
        <v>180</v>
      </c>
      <c r="G57" s="125" t="s">
        <v>180</v>
      </c>
      <c r="H57" s="84" t="s">
        <v>180</v>
      </c>
      <c r="I57" s="84" t="s">
        <v>180</v>
      </c>
      <c r="J57" s="84" t="s">
        <v>180</v>
      </c>
      <c r="K57" s="84" t="s">
        <v>180</v>
      </c>
      <c r="L57" s="84" t="s">
        <v>180</v>
      </c>
      <c r="M57" s="125" t="s">
        <v>180</v>
      </c>
      <c r="N57" s="125" t="s">
        <v>180</v>
      </c>
      <c r="O57" s="80">
        <f>COUNTA(C57:N57)</f>
        <v>10</v>
      </c>
      <c r="P57" s="47"/>
      <c r="Q57" s="47"/>
    </row>
    <row r="58" spans="1:17" s="46" customFormat="1">
      <c r="B58" s="81"/>
      <c r="C58" s="82"/>
      <c r="D58" s="83"/>
      <c r="E58" s="82"/>
      <c r="F58" s="125"/>
      <c r="G58" s="125"/>
      <c r="H58" s="84"/>
      <c r="I58" s="84"/>
      <c r="J58" s="84"/>
      <c r="K58" s="84"/>
      <c r="L58" s="125"/>
      <c r="M58" s="125"/>
      <c r="N58" s="125"/>
      <c r="O58" s="80">
        <f>COUNTA(C58:N58)</f>
        <v>0</v>
      </c>
      <c r="P58" s="47"/>
      <c r="Q58" s="47"/>
    </row>
    <row r="59" spans="1:17" s="46" customFormat="1">
      <c r="B59" s="81"/>
      <c r="C59" s="82"/>
      <c r="D59" s="83"/>
      <c r="E59" s="82"/>
      <c r="F59" s="125"/>
      <c r="G59" s="125"/>
      <c r="H59" s="84"/>
      <c r="I59" s="84"/>
      <c r="J59" s="84"/>
      <c r="K59" s="84"/>
      <c r="L59" s="125"/>
      <c r="M59" s="125"/>
      <c r="N59" s="125"/>
      <c r="O59" s="80"/>
      <c r="P59" s="47"/>
      <c r="Q59" s="47"/>
    </row>
    <row r="60" spans="1:17" s="46" customFormat="1">
      <c r="B60" s="81"/>
      <c r="C60" s="82"/>
      <c r="D60" s="83"/>
      <c r="E60" s="82"/>
      <c r="F60" s="125"/>
      <c r="G60" s="125"/>
      <c r="H60" s="84"/>
      <c r="I60" s="84"/>
      <c r="J60" s="84"/>
      <c r="K60" s="84"/>
      <c r="L60" s="125"/>
      <c r="M60" s="125"/>
      <c r="N60" s="125"/>
      <c r="O60" s="80"/>
      <c r="P60" s="47"/>
      <c r="Q60" s="47"/>
    </row>
    <row r="61" spans="1:17" s="46" customFormat="1">
      <c r="B61" s="81"/>
      <c r="C61" s="82"/>
      <c r="D61" s="83"/>
      <c r="E61" s="82"/>
      <c r="F61" s="125"/>
      <c r="G61" s="125"/>
      <c r="H61" s="84"/>
      <c r="I61" s="84"/>
      <c r="J61" s="84"/>
      <c r="K61" s="84"/>
      <c r="L61" s="125"/>
      <c r="M61" s="125"/>
      <c r="N61" s="125"/>
      <c r="O61" s="80"/>
      <c r="P61" s="47"/>
      <c r="Q61" s="47"/>
    </row>
    <row r="62" spans="1:17" s="46" customFormat="1">
      <c r="B62" s="81"/>
      <c r="C62" s="82"/>
      <c r="D62" s="83"/>
      <c r="E62" s="82"/>
      <c r="F62" s="125"/>
      <c r="G62" s="125"/>
      <c r="H62" s="84"/>
      <c r="I62" s="84"/>
      <c r="J62" s="84"/>
      <c r="K62" s="84"/>
      <c r="L62" s="125"/>
      <c r="M62" s="125"/>
      <c r="N62" s="125"/>
      <c r="O62" s="80"/>
      <c r="P62" s="47"/>
      <c r="Q62" s="47"/>
    </row>
    <row r="63" spans="1:17" s="46" customFormat="1">
      <c r="B63" s="81"/>
      <c r="C63" s="82"/>
      <c r="D63" s="83"/>
      <c r="E63" s="82"/>
      <c r="F63" s="125"/>
      <c r="G63" s="125"/>
      <c r="H63" s="84"/>
      <c r="I63" s="84"/>
      <c r="J63" s="84"/>
      <c r="K63" s="84"/>
      <c r="L63" s="125"/>
      <c r="M63" s="125"/>
      <c r="N63" s="125"/>
      <c r="O63" s="80"/>
      <c r="P63" s="47"/>
      <c r="Q63" s="47"/>
    </row>
    <row r="64" spans="1:17" s="46" customFormat="1">
      <c r="B64" s="81"/>
      <c r="C64" s="82"/>
      <c r="D64" s="83"/>
      <c r="E64" s="82"/>
      <c r="F64" s="125"/>
      <c r="G64" s="125"/>
      <c r="H64" s="84"/>
      <c r="I64" s="84"/>
      <c r="J64" s="84"/>
      <c r="K64" s="84"/>
      <c r="L64" s="125"/>
      <c r="M64" s="125"/>
      <c r="N64" s="125"/>
      <c r="O64" s="80"/>
      <c r="P64" s="47"/>
      <c r="Q64" s="47"/>
    </row>
    <row r="65" spans="2:18" s="46" customFormat="1">
      <c r="B65" s="81"/>
      <c r="C65" s="82"/>
      <c r="D65" s="83"/>
      <c r="E65" s="82"/>
      <c r="F65" s="125"/>
      <c r="G65" s="125"/>
      <c r="H65" s="84"/>
      <c r="I65" s="84"/>
      <c r="J65" s="84"/>
      <c r="K65" s="84"/>
      <c r="L65" s="125"/>
      <c r="M65" s="125"/>
      <c r="N65" s="125"/>
      <c r="O65" s="80"/>
      <c r="P65" s="47"/>
      <c r="Q65" s="47"/>
    </row>
    <row r="66" spans="2:18" s="46" customFormat="1">
      <c r="B66" s="81"/>
      <c r="C66" s="82"/>
      <c r="D66" s="83"/>
      <c r="E66" s="82"/>
      <c r="F66" s="125"/>
      <c r="G66" s="125"/>
      <c r="H66" s="84"/>
      <c r="I66" s="84"/>
      <c r="J66" s="84"/>
      <c r="K66" s="84"/>
      <c r="L66" s="125"/>
      <c r="M66" s="125"/>
      <c r="N66" s="125"/>
      <c r="O66" s="80"/>
      <c r="P66" s="47"/>
      <c r="Q66" s="47"/>
    </row>
    <row r="67" spans="2:18" s="46" customFormat="1">
      <c r="B67" s="81"/>
      <c r="C67" s="82"/>
      <c r="D67" s="83"/>
      <c r="E67" s="82"/>
      <c r="F67" s="125"/>
      <c r="G67" s="125"/>
      <c r="H67" s="84"/>
      <c r="I67" s="84"/>
      <c r="J67" s="84"/>
      <c r="K67" s="84"/>
      <c r="L67" s="125"/>
      <c r="M67" s="125"/>
      <c r="N67" s="125"/>
      <c r="O67" s="80"/>
      <c r="P67" s="47"/>
      <c r="Q67" s="47"/>
    </row>
    <row r="68" spans="2:18" s="46" customFormat="1">
      <c r="B68" s="81"/>
      <c r="C68" s="82"/>
      <c r="D68" s="83"/>
      <c r="E68" s="82"/>
      <c r="F68" s="125"/>
      <c r="G68" s="125"/>
      <c r="H68" s="84"/>
      <c r="I68" s="84"/>
      <c r="J68" s="84"/>
      <c r="K68" s="84"/>
      <c r="L68" s="125"/>
      <c r="M68" s="125"/>
      <c r="N68" s="125"/>
      <c r="O68" s="80"/>
      <c r="P68" s="47"/>
      <c r="Q68" s="47"/>
    </row>
    <row r="69" spans="2:18" s="46" customFormat="1">
      <c r="B69" s="81"/>
      <c r="C69" s="82"/>
      <c r="D69" s="83"/>
      <c r="E69" s="82"/>
      <c r="F69" s="125"/>
      <c r="G69" s="125"/>
      <c r="H69" s="84"/>
      <c r="I69" s="84"/>
      <c r="J69" s="84"/>
      <c r="K69" s="84"/>
      <c r="L69" s="125"/>
      <c r="M69" s="125"/>
      <c r="N69" s="125"/>
      <c r="O69" s="80"/>
      <c r="P69" s="47"/>
      <c r="Q69" s="47"/>
    </row>
    <row r="70" spans="2:18" s="46" customFormat="1">
      <c r="B70" s="81"/>
      <c r="C70" s="82"/>
      <c r="D70" s="83"/>
      <c r="E70" s="82"/>
      <c r="F70" s="125"/>
      <c r="G70" s="125"/>
      <c r="H70" s="84"/>
      <c r="I70" s="84"/>
      <c r="J70" s="84"/>
      <c r="K70" s="84"/>
      <c r="L70" s="125"/>
      <c r="M70" s="125"/>
      <c r="N70" s="125"/>
      <c r="O70" s="80"/>
      <c r="P70" s="47"/>
      <c r="Q70" s="47"/>
    </row>
    <row r="71" spans="2:18" s="46" customFormat="1">
      <c r="B71" s="81"/>
      <c r="C71" s="82"/>
      <c r="D71" s="83"/>
      <c r="E71" s="82"/>
      <c r="F71" s="125"/>
      <c r="G71" s="125"/>
      <c r="H71" s="84"/>
      <c r="I71" s="84"/>
      <c r="J71" s="84"/>
      <c r="K71" s="84"/>
      <c r="L71" s="125"/>
      <c r="M71" s="125"/>
      <c r="N71" s="125"/>
      <c r="O71" s="80"/>
      <c r="P71" s="47"/>
      <c r="Q71" s="47"/>
    </row>
    <row r="72" spans="2:18" s="46" customFormat="1">
      <c r="B72" s="81"/>
      <c r="C72" s="82"/>
      <c r="D72" s="83"/>
      <c r="E72" s="82"/>
      <c r="F72" s="125"/>
      <c r="G72" s="125"/>
      <c r="H72" s="84"/>
      <c r="I72" s="84"/>
      <c r="J72" s="84"/>
      <c r="K72" s="84"/>
      <c r="L72" s="125"/>
      <c r="M72" s="125"/>
      <c r="N72" s="125"/>
      <c r="O72" s="80"/>
      <c r="P72" s="47"/>
      <c r="Q72" s="47"/>
    </row>
    <row r="73" spans="2:18" s="46" customFormat="1">
      <c r="B73" s="81"/>
      <c r="C73" s="82"/>
      <c r="D73" s="83"/>
      <c r="E73" s="82"/>
      <c r="F73" s="125"/>
      <c r="G73" s="125"/>
      <c r="H73" s="84"/>
      <c r="I73" s="84"/>
      <c r="J73" s="84"/>
      <c r="K73" s="84"/>
      <c r="L73" s="125"/>
      <c r="M73" s="125"/>
      <c r="N73" s="125"/>
      <c r="O73" s="80"/>
      <c r="P73" s="47"/>
      <c r="Q73" s="47"/>
    </row>
    <row r="74" spans="2:18" s="46" customFormat="1">
      <c r="B74" s="81"/>
      <c r="C74" s="82"/>
      <c r="D74" s="83"/>
      <c r="E74" s="82"/>
      <c r="F74" s="125"/>
      <c r="G74" s="125"/>
      <c r="H74" s="84"/>
      <c r="I74" s="84"/>
      <c r="J74" s="84"/>
      <c r="K74" s="84"/>
      <c r="L74" s="125"/>
      <c r="M74" s="125"/>
      <c r="N74" s="125"/>
      <c r="O74" s="80"/>
      <c r="P74" s="47"/>
      <c r="Q74" s="47"/>
    </row>
    <row r="75" spans="2:18" s="46" customFormat="1">
      <c r="B75" s="81"/>
      <c r="C75" s="82"/>
      <c r="D75" s="83"/>
      <c r="E75" s="82"/>
      <c r="F75" s="125"/>
      <c r="G75" s="125"/>
      <c r="H75" s="84"/>
      <c r="I75" s="84"/>
      <c r="J75" s="84"/>
      <c r="K75" s="84"/>
      <c r="L75" s="125"/>
      <c r="M75" s="125"/>
      <c r="N75" s="125"/>
      <c r="O75" s="80"/>
      <c r="P75" s="47"/>
      <c r="Q75" s="47"/>
    </row>
    <row r="76" spans="2:18" s="46" customFormat="1">
      <c r="B76" s="81"/>
      <c r="C76" s="82"/>
      <c r="D76" s="83"/>
      <c r="E76" s="82"/>
      <c r="F76" s="125"/>
      <c r="G76" s="125"/>
      <c r="H76" s="84"/>
      <c r="I76" s="84"/>
      <c r="J76" s="84"/>
      <c r="K76" s="84"/>
      <c r="L76" s="125"/>
      <c r="M76" s="125"/>
      <c r="N76" s="125"/>
      <c r="O76" s="80"/>
      <c r="P76" s="47"/>
      <c r="Q76" s="47"/>
    </row>
    <row r="77" spans="2:18" s="46" customFormat="1">
      <c r="B77" s="75"/>
      <c r="C77" s="72"/>
      <c r="D77" s="85"/>
      <c r="E77" s="72"/>
      <c r="F77" s="72"/>
      <c r="G77" s="72"/>
      <c r="H77" s="72"/>
      <c r="I77" s="72"/>
      <c r="J77" s="72"/>
      <c r="K77" s="72"/>
      <c r="L77" s="72"/>
      <c r="M77" s="72"/>
      <c r="N77" s="72"/>
      <c r="O77" s="80">
        <f>COUNTA(C77:N77)</f>
        <v>0</v>
      </c>
      <c r="P77" s="47"/>
      <c r="Q77" s="47"/>
    </row>
    <row r="78" spans="2:18" s="46" customFormat="1">
      <c r="B78" s="74"/>
      <c r="C78" s="72"/>
      <c r="D78" s="73"/>
      <c r="E78" s="72"/>
      <c r="F78" s="72"/>
      <c r="G78" s="72"/>
      <c r="H78" s="72"/>
      <c r="I78" s="72"/>
      <c r="J78" s="72"/>
      <c r="K78" s="72"/>
      <c r="L78" s="72"/>
      <c r="M78" s="72"/>
      <c r="N78" s="72"/>
      <c r="O78" s="80">
        <f>COUNTA(C78:N78)</f>
        <v>0</v>
      </c>
      <c r="P78" s="47"/>
      <c r="Q78" s="47"/>
      <c r="R78" s="47"/>
    </row>
    <row r="79" spans="2:18" s="46" customFormat="1"/>
    <row r="80" spans="2:18" s="46" customFormat="1"/>
    <row r="81" s="46" customFormat="1"/>
    <row r="82" s="46" customFormat="1"/>
    <row r="83" s="46" customFormat="1"/>
    <row r="84" s="46" customFormat="1"/>
  </sheetData>
  <sheetProtection password="CDA8" sheet="1" formatCells="0" formatColumns="0" formatRows="0" insertRows="0" selectLockedCells="1" sort="0" autoFilter="0"/>
  <mergeCells count="54">
    <mergeCell ref="B55:B56"/>
    <mergeCell ref="C55:N55"/>
    <mergeCell ref="O55:O56"/>
    <mergeCell ref="F47:F49"/>
    <mergeCell ref="G47:K49"/>
    <mergeCell ref="L47:O49"/>
    <mergeCell ref="F50:F52"/>
    <mergeCell ref="G50:K52"/>
    <mergeCell ref="L50:O52"/>
    <mergeCell ref="F41:F43"/>
    <mergeCell ref="G41:K43"/>
    <mergeCell ref="L41:O43"/>
    <mergeCell ref="F44:F46"/>
    <mergeCell ref="G44:K46"/>
    <mergeCell ref="L44:O46"/>
    <mergeCell ref="L34:O34"/>
    <mergeCell ref="F35:F37"/>
    <mergeCell ref="G35:K37"/>
    <mergeCell ref="L35:O37"/>
    <mergeCell ref="F38:F40"/>
    <mergeCell ref="G38:K40"/>
    <mergeCell ref="L38:O40"/>
    <mergeCell ref="J18:K19"/>
    <mergeCell ref="J20:K20"/>
    <mergeCell ref="B22:H22"/>
    <mergeCell ref="B24:H24"/>
    <mergeCell ref="B30:H30"/>
    <mergeCell ref="B34:E34"/>
    <mergeCell ref="G34:I34"/>
    <mergeCell ref="B17:H17"/>
    <mergeCell ref="B18:B19"/>
    <mergeCell ref="C18:C19"/>
    <mergeCell ref="D18:G18"/>
    <mergeCell ref="H18:H19"/>
    <mergeCell ref="I18:I19"/>
    <mergeCell ref="C11:D11"/>
    <mergeCell ref="F11:O11"/>
    <mergeCell ref="C13:D13"/>
    <mergeCell ref="F13:O13"/>
    <mergeCell ref="C15:D15"/>
    <mergeCell ref="F15:O15"/>
    <mergeCell ref="C5:D5"/>
    <mergeCell ref="F5:O5"/>
    <mergeCell ref="C7:D7"/>
    <mergeCell ref="F7:O7"/>
    <mergeCell ref="C9:D9"/>
    <mergeCell ref="F9:O9"/>
    <mergeCell ref="B1:B3"/>
    <mergeCell ref="C1:L1"/>
    <mergeCell ref="M1:O1"/>
    <mergeCell ref="C2:L2"/>
    <mergeCell ref="M2:O2"/>
    <mergeCell ref="C3:L3"/>
    <mergeCell ref="M3:O3"/>
  </mergeCells>
  <conditionalFormatting sqref="C28:H28">
    <cfRule type="expression" dxfId="17" priority="1">
      <formula>"($C$31&gt;0.9)"</formula>
    </cfRule>
    <cfRule type="cellIs" dxfId="16" priority="2" operator="between">
      <formula>"$C$31=0.6"</formula>
      <formula>"$C$31=0.89"</formula>
    </cfRule>
    <cfRule type="expression" dxfId="15" priority="3">
      <formula>"($C$31&lt;0.6)"</formula>
    </cfRule>
  </conditionalFormatting>
  <dataValidations count="1">
    <dataValidation type="decimal" operator="greaterThanOrEqual" allowBlank="1" showInputMessage="1" showErrorMessage="1" error="Debe digitar valores numéricos mayores o iguales a cero" sqref="C33:H33 C29:H29">
      <formula1>0</formula1>
    </dataValidation>
  </dataValidations>
  <printOptions horizontalCentered="1" verticalCentered="1"/>
  <pageMargins left="0.25" right="0.25" top="0.75" bottom="0.75" header="0.3" footer="0.3"/>
  <pageSetup paperSize="5" scale="45" orientation="landscape" r:id="rId1"/>
  <headerFooter alignWithMargins="0">
    <oddFooter>&amp;CPàgina &amp;P de &amp;N</oddFooter>
  </headerFooter>
  <rowBreaks count="1" manualBreakCount="1">
    <brk id="33" max="14" man="1"/>
  </rowBreaks>
  <drawing r:id="rId2"/>
  <legacyDrawing r:id="rId3"/>
</worksheet>
</file>

<file path=xl/worksheets/sheet9.xml><?xml version="1.0" encoding="utf-8"?>
<worksheet xmlns="http://schemas.openxmlformats.org/spreadsheetml/2006/main" xmlns:r="http://schemas.openxmlformats.org/officeDocument/2006/relationships">
  <sheetPr>
    <tabColor rgb="FF00B050"/>
  </sheetPr>
  <dimension ref="A1:T84"/>
  <sheetViews>
    <sheetView view="pageBreakPreview" topLeftCell="A16" zoomScale="70" zoomScaleNormal="100" zoomScaleSheetLayoutView="70" workbookViewId="0">
      <selection activeCell="C1" sqref="C1:O3"/>
    </sheetView>
  </sheetViews>
  <sheetFormatPr baseColWidth="10" defaultRowHeight="12.75"/>
  <cols>
    <col min="1" max="1" width="1.7109375" style="2" customWidth="1"/>
    <col min="2" max="2" width="29.85546875" style="2" customWidth="1"/>
    <col min="3" max="3" width="15.85546875" style="2" customWidth="1"/>
    <col min="4" max="4" width="17" style="2" customWidth="1"/>
    <col min="5" max="5" width="23.5703125" style="2" customWidth="1"/>
    <col min="6" max="6" width="15.28515625" style="2" customWidth="1"/>
    <col min="7" max="7" width="21.85546875" style="2" customWidth="1"/>
    <col min="8" max="8" width="16.7109375" style="2" customWidth="1"/>
    <col min="9" max="9" width="16.140625" style="2" customWidth="1"/>
    <col min="10" max="10" width="11.42578125" style="2"/>
    <col min="11" max="11" width="8.28515625" style="2" customWidth="1"/>
    <col min="12" max="12" width="8.42578125" style="2" customWidth="1"/>
    <col min="13" max="13" width="10.7109375" style="2" customWidth="1"/>
    <col min="14" max="14" width="11.140625" style="2" bestFit="1" customWidth="1"/>
    <col min="15" max="15" width="10.42578125" style="2" customWidth="1"/>
    <col min="16" max="16384" width="11.42578125" style="2"/>
  </cols>
  <sheetData>
    <row r="1" spans="1:20" ht="36.75" customHeight="1">
      <c r="A1" s="1"/>
      <c r="B1" s="260"/>
      <c r="C1" s="262" t="s">
        <v>70</v>
      </c>
      <c r="D1" s="262"/>
      <c r="E1" s="262"/>
      <c r="F1" s="262"/>
      <c r="G1" s="262"/>
      <c r="H1" s="262"/>
      <c r="I1" s="262"/>
      <c r="J1" s="262"/>
      <c r="K1" s="262"/>
      <c r="L1" s="263"/>
      <c r="M1" s="297" t="s">
        <v>175</v>
      </c>
      <c r="N1" s="298"/>
      <c r="O1" s="299"/>
      <c r="Q1" s="1"/>
    </row>
    <row r="2" spans="1:20" ht="27" customHeight="1" thickBot="1">
      <c r="A2" s="1"/>
      <c r="B2" s="260"/>
      <c r="C2" s="268" t="s">
        <v>190</v>
      </c>
      <c r="D2" s="268"/>
      <c r="E2" s="268"/>
      <c r="F2" s="268"/>
      <c r="G2" s="268"/>
      <c r="H2" s="268"/>
      <c r="I2" s="268"/>
      <c r="J2" s="268"/>
      <c r="K2" s="268"/>
      <c r="L2" s="269"/>
      <c r="M2" s="300" t="s">
        <v>69</v>
      </c>
      <c r="N2" s="301"/>
      <c r="O2" s="302"/>
      <c r="Q2" s="1"/>
    </row>
    <row r="3" spans="1:20" ht="34.5" customHeight="1" thickBot="1">
      <c r="A3" s="1"/>
      <c r="B3" s="260"/>
      <c r="C3" s="268" t="s">
        <v>48</v>
      </c>
      <c r="D3" s="303"/>
      <c r="E3" s="303"/>
      <c r="F3" s="303"/>
      <c r="G3" s="303"/>
      <c r="H3" s="303"/>
      <c r="I3" s="303"/>
      <c r="J3" s="303"/>
      <c r="K3" s="303"/>
      <c r="L3" s="304"/>
      <c r="M3" s="305" t="s">
        <v>1</v>
      </c>
      <c r="N3" s="306"/>
      <c r="O3" s="307"/>
      <c r="Q3" s="1"/>
    </row>
    <row r="4" spans="1:20" ht="15" customHeight="1">
      <c r="A4" s="1"/>
      <c r="B4" s="10"/>
      <c r="C4" s="111"/>
      <c r="D4" s="111"/>
      <c r="E4" s="111"/>
      <c r="F4" s="111"/>
      <c r="G4" s="111"/>
      <c r="H4" s="111"/>
      <c r="I4" s="111"/>
      <c r="J4" s="111"/>
      <c r="K4" s="111"/>
      <c r="L4" s="111"/>
      <c r="M4" s="25"/>
      <c r="N4" s="25"/>
      <c r="Q4" s="1"/>
    </row>
    <row r="5" spans="1:20" ht="33" customHeight="1">
      <c r="A5" s="1"/>
      <c r="B5" s="30" t="s">
        <v>9</v>
      </c>
      <c r="C5" s="251">
        <v>2015</v>
      </c>
      <c r="D5" s="258"/>
      <c r="E5" s="26" t="s">
        <v>10</v>
      </c>
      <c r="F5" s="251" t="s">
        <v>74</v>
      </c>
      <c r="G5" s="259"/>
      <c r="H5" s="259"/>
      <c r="I5" s="259"/>
      <c r="J5" s="259"/>
      <c r="K5" s="259"/>
      <c r="L5" s="259"/>
      <c r="M5" s="259"/>
      <c r="N5" s="259"/>
      <c r="O5" s="252"/>
      <c r="P5" s="12"/>
      <c r="Q5" s="11"/>
      <c r="R5" s="11"/>
      <c r="S5" s="11"/>
      <c r="T5" s="1"/>
    </row>
    <row r="6" spans="1:20" s="1" customFormat="1" ht="6" customHeight="1">
      <c r="B6" s="20"/>
      <c r="C6" s="50"/>
      <c r="D6" s="50"/>
      <c r="E6" s="5"/>
      <c r="F6" s="48"/>
      <c r="G6" s="48"/>
      <c r="H6" s="48"/>
      <c r="I6" s="48"/>
      <c r="J6" s="48"/>
      <c r="K6" s="48"/>
      <c r="L6" s="48"/>
      <c r="M6" s="48"/>
      <c r="N6" s="48"/>
      <c r="O6" s="11"/>
      <c r="P6" s="11"/>
      <c r="Q6" s="11"/>
      <c r="R6" s="11"/>
      <c r="S6" s="11"/>
    </row>
    <row r="7" spans="1:20" ht="54" customHeight="1">
      <c r="A7" s="1"/>
      <c r="B7" s="76" t="s">
        <v>64</v>
      </c>
      <c r="C7" s="251" t="s">
        <v>77</v>
      </c>
      <c r="D7" s="252"/>
      <c r="E7" s="26" t="s">
        <v>12</v>
      </c>
      <c r="F7" s="251" t="s">
        <v>89</v>
      </c>
      <c r="G7" s="259"/>
      <c r="H7" s="259"/>
      <c r="I7" s="259"/>
      <c r="J7" s="259"/>
      <c r="K7" s="259"/>
      <c r="L7" s="259"/>
      <c r="M7" s="259"/>
      <c r="N7" s="259"/>
      <c r="O7" s="252"/>
      <c r="P7" s="13"/>
      <c r="Q7" s="13"/>
      <c r="R7" s="13"/>
      <c r="S7" s="13"/>
      <c r="T7" s="1"/>
    </row>
    <row r="8" spans="1:20" ht="6" customHeight="1">
      <c r="A8" s="1"/>
      <c r="B8" s="20"/>
      <c r="C8" s="50"/>
      <c r="D8" s="50"/>
      <c r="E8" s="5"/>
      <c r="F8" s="48"/>
      <c r="G8" s="48"/>
      <c r="H8" s="48"/>
      <c r="I8" s="48"/>
      <c r="J8" s="48"/>
      <c r="K8" s="48"/>
      <c r="L8" s="48"/>
      <c r="M8" s="48"/>
      <c r="N8" s="48"/>
      <c r="O8" s="11"/>
      <c r="P8" s="11"/>
      <c r="Q8" s="11"/>
      <c r="R8" s="11"/>
      <c r="S8" s="11"/>
      <c r="T8" s="1"/>
    </row>
    <row r="9" spans="1:20" ht="58.5" customHeight="1">
      <c r="A9" s="1"/>
      <c r="B9" s="30" t="s">
        <v>13</v>
      </c>
      <c r="C9" s="251" t="s">
        <v>82</v>
      </c>
      <c r="D9" s="252"/>
      <c r="E9" s="26" t="s">
        <v>65</v>
      </c>
      <c r="F9" s="251" t="s">
        <v>85</v>
      </c>
      <c r="G9" s="259"/>
      <c r="H9" s="259"/>
      <c r="I9" s="259"/>
      <c r="J9" s="259"/>
      <c r="K9" s="259"/>
      <c r="L9" s="259"/>
      <c r="M9" s="259"/>
      <c r="N9" s="259"/>
      <c r="O9" s="252"/>
      <c r="P9" s="12"/>
      <c r="Q9" s="12"/>
      <c r="R9" s="12"/>
      <c r="S9" s="12"/>
      <c r="T9" s="1"/>
    </row>
    <row r="10" spans="1:20" ht="10.5" customHeight="1">
      <c r="A10" s="1"/>
      <c r="B10" s="20"/>
      <c r="C10" s="50"/>
      <c r="D10" s="50"/>
      <c r="E10" s="5"/>
      <c r="F10" s="48"/>
      <c r="G10" s="48"/>
      <c r="H10" s="48"/>
      <c r="I10" s="48"/>
      <c r="J10" s="48"/>
      <c r="K10" s="48"/>
      <c r="L10" s="48"/>
      <c r="M10" s="48"/>
      <c r="N10" s="48"/>
      <c r="O10" s="11"/>
      <c r="P10" s="11"/>
      <c r="Q10" s="11"/>
      <c r="R10" s="11"/>
      <c r="S10" s="11"/>
      <c r="T10" s="1"/>
    </row>
    <row r="11" spans="1:20" ht="54" customHeight="1">
      <c r="A11" s="1"/>
      <c r="B11" s="31" t="s">
        <v>15</v>
      </c>
      <c r="C11" s="251" t="s">
        <v>83</v>
      </c>
      <c r="D11" s="252"/>
      <c r="E11" s="26" t="s">
        <v>66</v>
      </c>
      <c r="F11" s="253" t="s">
        <v>84</v>
      </c>
      <c r="G11" s="253"/>
      <c r="H11" s="253"/>
      <c r="I11" s="253"/>
      <c r="J11" s="253"/>
      <c r="K11" s="253"/>
      <c r="L11" s="253"/>
      <c r="M11" s="253"/>
      <c r="N11" s="253"/>
      <c r="O11" s="253"/>
      <c r="P11" s="13"/>
      <c r="Q11" s="13"/>
      <c r="R11" s="13"/>
      <c r="S11" s="13"/>
      <c r="T11" s="1"/>
    </row>
    <row r="12" spans="1:20" ht="6.75" customHeight="1">
      <c r="A12" s="1"/>
      <c r="B12" s="21"/>
      <c r="C12" s="50"/>
      <c r="D12" s="50"/>
      <c r="E12" s="19"/>
      <c r="F12" s="48"/>
      <c r="G12" s="48"/>
      <c r="H12" s="48"/>
      <c r="I12" s="48"/>
      <c r="J12" s="48"/>
      <c r="K12" s="48"/>
      <c r="L12" s="48"/>
      <c r="M12" s="48"/>
      <c r="N12" s="48"/>
      <c r="O12" s="11"/>
      <c r="P12" s="11"/>
      <c r="Q12" s="11"/>
      <c r="R12" s="11"/>
      <c r="S12" s="11"/>
      <c r="T12" s="1"/>
    </row>
    <row r="13" spans="1:20" ht="81" customHeight="1">
      <c r="A13" s="1"/>
      <c r="B13" s="31" t="s">
        <v>16</v>
      </c>
      <c r="C13" s="251" t="s">
        <v>95</v>
      </c>
      <c r="D13" s="252"/>
      <c r="E13" s="26" t="s">
        <v>67</v>
      </c>
      <c r="F13" s="253" t="s">
        <v>96</v>
      </c>
      <c r="G13" s="253"/>
      <c r="H13" s="253"/>
      <c r="I13" s="253"/>
      <c r="J13" s="253"/>
      <c r="K13" s="253"/>
      <c r="L13" s="253"/>
      <c r="M13" s="253"/>
      <c r="N13" s="253"/>
      <c r="O13" s="253"/>
      <c r="P13" s="13"/>
      <c r="Q13" s="13"/>
      <c r="R13" s="13"/>
      <c r="S13" s="13"/>
      <c r="T13" s="1"/>
    </row>
    <row r="14" spans="1:20" ht="8.25" customHeight="1">
      <c r="B14" s="22"/>
      <c r="F14" s="49"/>
      <c r="G14" s="49"/>
      <c r="H14" s="49"/>
      <c r="I14" s="49"/>
      <c r="J14" s="49"/>
      <c r="K14" s="49"/>
      <c r="L14" s="49"/>
      <c r="M14" s="49"/>
      <c r="N14" s="49"/>
    </row>
    <row r="15" spans="1:20" ht="51" customHeight="1">
      <c r="B15" s="77" t="s">
        <v>20</v>
      </c>
      <c r="C15" s="254">
        <v>4</v>
      </c>
      <c r="D15" s="254"/>
      <c r="E15" s="79" t="s">
        <v>68</v>
      </c>
      <c r="F15" s="255" t="s">
        <v>96</v>
      </c>
      <c r="G15" s="256"/>
      <c r="H15" s="256"/>
      <c r="I15" s="256"/>
      <c r="J15" s="256"/>
      <c r="K15" s="256"/>
      <c r="L15" s="256"/>
      <c r="M15" s="256"/>
      <c r="N15" s="256"/>
      <c r="O15" s="257"/>
    </row>
    <row r="16" spans="1:20" ht="24.75" customHeight="1">
      <c r="B16" s="23"/>
      <c r="C16" s="10"/>
      <c r="D16" s="24"/>
      <c r="E16" s="24"/>
      <c r="F16" s="10"/>
    </row>
    <row r="17" spans="2:11" ht="16.5" thickBot="1">
      <c r="B17" s="241" t="s">
        <v>18</v>
      </c>
      <c r="C17" s="241"/>
      <c r="D17" s="241"/>
      <c r="E17" s="241"/>
      <c r="F17" s="241"/>
      <c r="G17" s="241"/>
      <c r="H17" s="241"/>
    </row>
    <row r="18" spans="2:11" ht="12.75" customHeight="1">
      <c r="B18" s="242" t="s">
        <v>19</v>
      </c>
      <c r="C18" s="244" t="s">
        <v>39</v>
      </c>
      <c r="D18" s="246" t="s">
        <v>21</v>
      </c>
      <c r="E18" s="247"/>
      <c r="F18" s="247"/>
      <c r="G18" s="248"/>
      <c r="H18" s="249" t="s">
        <v>41</v>
      </c>
      <c r="I18" s="249" t="s">
        <v>42</v>
      </c>
      <c r="J18" s="234" t="s">
        <v>61</v>
      </c>
      <c r="K18" s="234"/>
    </row>
    <row r="19" spans="2:11" ht="41.25" customHeight="1">
      <c r="B19" s="243"/>
      <c r="C19" s="245"/>
      <c r="D19" s="108" t="s">
        <v>22</v>
      </c>
      <c r="E19" s="29" t="s">
        <v>23</v>
      </c>
      <c r="F19" s="29" t="s">
        <v>24</v>
      </c>
      <c r="G19" s="29" t="s">
        <v>71</v>
      </c>
      <c r="H19" s="250"/>
      <c r="I19" s="250"/>
      <c r="J19" s="234"/>
      <c r="K19" s="234"/>
    </row>
    <row r="20" spans="2:11" ht="126.75" customHeight="1">
      <c r="B20" s="65" t="s">
        <v>153</v>
      </c>
      <c r="C20" s="78"/>
      <c r="D20" s="109" t="s">
        <v>125</v>
      </c>
      <c r="E20" s="91">
        <v>2</v>
      </c>
      <c r="F20" s="67" t="s">
        <v>86</v>
      </c>
      <c r="G20" s="66" t="s">
        <v>131</v>
      </c>
      <c r="H20" s="68"/>
      <c r="I20" s="69">
        <f>60000000+127873947</f>
        <v>187873947</v>
      </c>
      <c r="J20" s="235">
        <v>1</v>
      </c>
      <c r="K20" s="235"/>
    </row>
    <row r="22" spans="2:11" ht="15.75">
      <c r="B22" s="236" t="s">
        <v>37</v>
      </c>
      <c r="C22" s="236"/>
      <c r="D22" s="236"/>
      <c r="E22" s="236"/>
      <c r="F22" s="236"/>
      <c r="G22" s="236"/>
      <c r="H22" s="236"/>
      <c r="J22" s="2" t="s">
        <v>62</v>
      </c>
    </row>
    <row r="23" spans="2:11">
      <c r="J23" s="2" t="s">
        <v>63</v>
      </c>
    </row>
    <row r="24" spans="2:11" ht="21" customHeight="1" thickBot="1">
      <c r="B24" s="237" t="s">
        <v>58</v>
      </c>
      <c r="C24" s="237"/>
      <c r="D24" s="237"/>
      <c r="E24" s="237"/>
      <c r="F24" s="237"/>
      <c r="G24" s="237"/>
      <c r="H24" s="237"/>
    </row>
    <row r="25" spans="2:11" ht="13.5" thickBot="1">
      <c r="B25" s="53" t="s">
        <v>59</v>
      </c>
      <c r="C25" s="34" t="s">
        <v>2</v>
      </c>
      <c r="D25" s="35" t="s">
        <v>3</v>
      </c>
      <c r="E25" s="35" t="s">
        <v>4</v>
      </c>
      <c r="F25" s="35" t="s">
        <v>5</v>
      </c>
      <c r="G25" s="35" t="s">
        <v>6</v>
      </c>
      <c r="H25" s="36" t="s">
        <v>7</v>
      </c>
    </row>
    <row r="26" spans="2:11" ht="39.75" customHeight="1">
      <c r="B26" s="70" t="s">
        <v>123</v>
      </c>
      <c r="C26" s="62">
        <v>1</v>
      </c>
      <c r="D26" s="63">
        <v>1</v>
      </c>
      <c r="E26" s="63">
        <v>2</v>
      </c>
      <c r="F26" s="63"/>
      <c r="G26" s="63"/>
      <c r="H26" s="64">
        <v>2</v>
      </c>
    </row>
    <row r="27" spans="2:11" ht="36.75" customHeight="1" thickBot="1">
      <c r="B27" s="71" t="s">
        <v>124</v>
      </c>
      <c r="C27" s="14">
        <f>E20</f>
        <v>2</v>
      </c>
      <c r="D27" s="15">
        <f>E20</f>
        <v>2</v>
      </c>
      <c r="E27" s="15">
        <f>E20</f>
        <v>2</v>
      </c>
      <c r="F27" s="15">
        <f>E20</f>
        <v>2</v>
      </c>
      <c r="G27" s="15">
        <f>E20</f>
        <v>2</v>
      </c>
      <c r="H27" s="15">
        <f>E20</f>
        <v>2</v>
      </c>
    </row>
    <row r="28" spans="2:11" ht="29.25" customHeight="1" thickBot="1">
      <c r="B28" s="16" t="s">
        <v>38</v>
      </c>
      <c r="C28" s="61">
        <f>IF($J$20=1,IF((C26/C27)&gt;=1,1,(C26/C27)),IF($J$20=2,IF((1-(C26/C27))&lt;=0,0,1-(C26/C27)),""))</f>
        <v>0.5</v>
      </c>
      <c r="D28" s="61">
        <f>IF($J$20=1,IF((SUM(C26:D26)/D27)&gt;=1,1,(SUM(C26:D26)/D27)),IF($J$20=2,IF((1-(SUM(C26:D26)/D27))&lt;=0,0,1-(SUM(C26:D26)/D27)),""))</f>
        <v>1</v>
      </c>
      <c r="E28" s="61">
        <f>IF($J$20=1,IF((SUM(C26:E26)/E27)&gt;=1,1,(SUM(C26:E26)/E27)),IF($J$20=2,IF((1-(SUM(C26:E26)/E27))&lt;=0,0,1-(SUM(C26:E26)/E27)),""))</f>
        <v>1</v>
      </c>
      <c r="F28" s="61">
        <f>IF($J$20=1,IF((SUM(C26:F26)/F27)&gt;=1,1,(SUM(C26:F26)/F27)),IF($J$20=2,IF((1-(SUM(C26:F26)/F27))&lt;=0,0,1-(SUM(C26:F26)/F27)),""))</f>
        <v>1</v>
      </c>
      <c r="G28" s="61">
        <f>IF($J$20=1,IF((SUM(C26:G26)/G27)&gt;=1,1,(SUM(C26:G26)/G27)),IF($J$20=2,IF((1-(SUM(C26:G26)/G27))&lt;=0,0,1-(SUM(C26:G26)/G27)),""))</f>
        <v>1</v>
      </c>
      <c r="H28" s="61">
        <f>IF($J$20=1,IF((SUM(C26:H26)/H27)&gt;=1,1,(SUM(C26:H26)/H27)),IF($J$20=2,IF((1-(SUM(C26:H26)/H27))&lt;=0,0,1-(SUM(C26:H26)/H27)),""))</f>
        <v>1</v>
      </c>
    </row>
    <row r="29" spans="2:11" ht="24" customHeight="1">
      <c r="B29" s="6"/>
      <c r="C29" s="7" t="e">
        <f>C7=#REF!*1.3</f>
        <v>#REF!</v>
      </c>
      <c r="D29" s="7" t="e">
        <f>#REF!*1.3</f>
        <v>#REF!</v>
      </c>
      <c r="E29" s="7" t="e">
        <f>#REF!*1.3</f>
        <v>#REF!</v>
      </c>
      <c r="F29" s="7" t="e">
        <f>#REF!*1.3</f>
        <v>#REF!</v>
      </c>
      <c r="G29" s="7" t="e">
        <f>#REF!*1.3</f>
        <v>#REF!</v>
      </c>
      <c r="H29" s="7" t="e">
        <f>#REF!*1.3</f>
        <v>#REF!</v>
      </c>
    </row>
    <row r="30" spans="2:11" ht="24.75" customHeight="1" thickBot="1">
      <c r="B30" s="238" t="s">
        <v>57</v>
      </c>
      <c r="C30" s="238"/>
      <c r="D30" s="238"/>
      <c r="E30" s="238"/>
      <c r="F30" s="238"/>
      <c r="G30" s="238"/>
      <c r="H30" s="238"/>
    </row>
    <row r="31" spans="2:11" ht="40.5" customHeight="1" thickBot="1">
      <c r="B31" s="37" t="s">
        <v>44</v>
      </c>
      <c r="C31" s="113"/>
      <c r="D31" s="113">
        <v>6000000</v>
      </c>
      <c r="E31" s="113">
        <f>52430603+21000000</f>
        <v>73430603</v>
      </c>
      <c r="F31" s="148"/>
      <c r="G31" s="150">
        <v>5000000</v>
      </c>
      <c r="H31" s="149">
        <f>6212000+4178069+5000000+3000000+10000000+7807551+2827737+5159917+3000000+3000000</f>
        <v>50185274</v>
      </c>
    </row>
    <row r="32" spans="2:11" ht="26.25" thickBot="1">
      <c r="B32" s="37" t="s">
        <v>43</v>
      </c>
      <c r="C32" s="17">
        <f>(C31/$I20)</f>
        <v>0</v>
      </c>
      <c r="D32" s="17">
        <f>(D31/$I20)+C32</f>
        <v>3.1936306740817023E-2</v>
      </c>
      <c r="E32" s="17">
        <f>(E31/$I20)+D32</f>
        <v>0.42278668366934347</v>
      </c>
      <c r="F32" s="17">
        <f>(F31/$I20)+E32</f>
        <v>0.42278668366934347</v>
      </c>
      <c r="G32" s="17">
        <f>(G31/$I20)+F32</f>
        <v>0.4494002726200243</v>
      </c>
      <c r="H32" s="18">
        <f>(H31/$I20)+G32</f>
        <v>0.71652232334268251</v>
      </c>
    </row>
    <row r="33" spans="1:17">
      <c r="C33" s="7" t="e">
        <f>#REF!*1.1</f>
        <v>#REF!</v>
      </c>
      <c r="D33" s="7" t="e">
        <f>#REF!*1.1</f>
        <v>#REF!</v>
      </c>
      <c r="E33" s="7" t="e">
        <f>#REF!*1.1</f>
        <v>#REF!</v>
      </c>
      <c r="F33" s="7" t="e">
        <f>#REF!*1.1</f>
        <v>#REF!</v>
      </c>
      <c r="G33" s="7" t="e">
        <f>#REF!*1.1</f>
        <v>#REF!</v>
      </c>
      <c r="H33" s="7" t="e">
        <f>#REF!*1.1</f>
        <v>#REF!</v>
      </c>
    </row>
    <row r="34" spans="1:17" ht="15.75">
      <c r="B34" s="239" t="s">
        <v>8</v>
      </c>
      <c r="C34" s="239"/>
      <c r="D34" s="239"/>
      <c r="E34" s="239"/>
      <c r="G34" s="240" t="s">
        <v>52</v>
      </c>
      <c r="H34" s="240"/>
      <c r="I34" s="240"/>
      <c r="J34" s="107"/>
      <c r="K34" s="107"/>
      <c r="L34" s="215" t="s">
        <v>53</v>
      </c>
      <c r="M34" s="215"/>
      <c r="N34" s="215"/>
      <c r="O34" s="215"/>
    </row>
    <row r="35" spans="1:17" ht="12" customHeight="1">
      <c r="A35" s="1"/>
      <c r="B35" s="1"/>
      <c r="C35" s="9"/>
      <c r="D35" s="8"/>
      <c r="E35" s="8"/>
      <c r="F35" s="158" t="s">
        <v>49</v>
      </c>
      <c r="G35" s="334"/>
      <c r="H35" s="289"/>
      <c r="I35" s="289"/>
      <c r="J35" s="289"/>
      <c r="K35" s="290"/>
      <c r="L35" s="216"/>
      <c r="M35" s="217"/>
      <c r="N35" s="217"/>
      <c r="O35" s="218"/>
    </row>
    <row r="36" spans="1:17" ht="9" customHeight="1">
      <c r="A36" s="1"/>
      <c r="B36" s="1"/>
      <c r="C36" s="9"/>
      <c r="D36" s="1"/>
      <c r="E36" s="1"/>
      <c r="F36" s="158"/>
      <c r="G36" s="291"/>
      <c r="H36" s="292"/>
      <c r="I36" s="292"/>
      <c r="J36" s="292"/>
      <c r="K36" s="293"/>
      <c r="L36" s="219"/>
      <c r="M36" s="220"/>
      <c r="N36" s="220"/>
      <c r="O36" s="221"/>
      <c r="P36" s="1"/>
      <c r="Q36" s="1"/>
    </row>
    <row r="37" spans="1:17" ht="29.25" customHeight="1">
      <c r="A37" s="1"/>
      <c r="B37" s="1"/>
      <c r="C37" s="1"/>
      <c r="D37" s="1"/>
      <c r="E37" s="1"/>
      <c r="F37" s="158"/>
      <c r="G37" s="294"/>
      <c r="H37" s="295"/>
      <c r="I37" s="295"/>
      <c r="J37" s="295"/>
      <c r="K37" s="296"/>
      <c r="L37" s="222"/>
      <c r="M37" s="223"/>
      <c r="N37" s="223"/>
      <c r="O37" s="224"/>
      <c r="P37" s="1"/>
      <c r="Q37" s="1"/>
    </row>
    <row r="38" spans="1:17">
      <c r="A38" s="1"/>
      <c r="B38" s="1"/>
      <c r="C38" s="1"/>
      <c r="D38" s="1"/>
      <c r="E38" s="1"/>
      <c r="F38" s="158" t="s">
        <v>54</v>
      </c>
      <c r="G38" s="186"/>
      <c r="H38" s="225"/>
      <c r="I38" s="225"/>
      <c r="J38" s="225"/>
      <c r="K38" s="226"/>
      <c r="L38" s="233"/>
      <c r="M38" s="233"/>
      <c r="N38" s="233"/>
      <c r="O38" s="233"/>
      <c r="P38" s="1"/>
      <c r="Q38" s="1"/>
    </row>
    <row r="39" spans="1:17" ht="33.75" customHeight="1">
      <c r="A39" s="1"/>
      <c r="B39" s="1"/>
      <c r="C39" s="1"/>
      <c r="D39" s="1"/>
      <c r="E39" s="1"/>
      <c r="F39" s="158"/>
      <c r="G39" s="227"/>
      <c r="H39" s="228"/>
      <c r="I39" s="228"/>
      <c r="J39" s="228"/>
      <c r="K39" s="229"/>
      <c r="L39" s="233"/>
      <c r="M39" s="233"/>
      <c r="N39" s="233"/>
      <c r="O39" s="233"/>
      <c r="P39" s="1"/>
      <c r="Q39" s="1"/>
    </row>
    <row r="40" spans="1:17">
      <c r="A40" s="1"/>
      <c r="B40" s="1"/>
      <c r="C40" s="1"/>
      <c r="D40" s="1"/>
      <c r="E40" s="1"/>
      <c r="F40" s="158"/>
      <c r="G40" s="230"/>
      <c r="H40" s="231"/>
      <c r="I40" s="231"/>
      <c r="J40" s="231"/>
      <c r="K40" s="232"/>
      <c r="L40" s="233"/>
      <c r="M40" s="233"/>
      <c r="N40" s="233"/>
      <c r="O40" s="233"/>
      <c r="P40" s="1"/>
      <c r="Q40" s="1"/>
    </row>
    <row r="41" spans="1:17">
      <c r="A41" s="1"/>
      <c r="B41" s="1"/>
      <c r="C41" s="1"/>
      <c r="D41" s="1"/>
      <c r="E41" s="1"/>
      <c r="F41" s="158" t="s">
        <v>55</v>
      </c>
      <c r="G41" s="186"/>
      <c r="H41" s="187"/>
      <c r="I41" s="187"/>
      <c r="J41" s="187"/>
      <c r="K41" s="188"/>
      <c r="L41" s="195"/>
      <c r="M41" s="196"/>
      <c r="N41" s="196"/>
      <c r="O41" s="197"/>
      <c r="P41" s="1"/>
      <c r="Q41" s="1"/>
    </row>
    <row r="42" spans="1:17">
      <c r="A42" s="1"/>
      <c r="B42" s="1"/>
      <c r="C42" s="1"/>
      <c r="D42" s="1"/>
      <c r="E42" s="1"/>
      <c r="F42" s="158"/>
      <c r="G42" s="189"/>
      <c r="H42" s="190"/>
      <c r="I42" s="190"/>
      <c r="J42" s="190"/>
      <c r="K42" s="191"/>
      <c r="L42" s="198"/>
      <c r="M42" s="199"/>
      <c r="N42" s="199"/>
      <c r="O42" s="200"/>
      <c r="P42" s="1"/>
      <c r="Q42" s="1"/>
    </row>
    <row r="43" spans="1:17">
      <c r="A43" s="1"/>
      <c r="B43" s="1"/>
      <c r="C43" s="1"/>
      <c r="D43" s="1"/>
      <c r="E43" s="1"/>
      <c r="F43" s="158"/>
      <c r="G43" s="192"/>
      <c r="H43" s="193"/>
      <c r="I43" s="193"/>
      <c r="J43" s="193"/>
      <c r="K43" s="194"/>
      <c r="L43" s="201"/>
      <c r="M43" s="202"/>
      <c r="N43" s="202"/>
      <c r="O43" s="203"/>
      <c r="P43" s="1"/>
      <c r="Q43" s="1"/>
    </row>
    <row r="44" spans="1:17">
      <c r="A44" s="1"/>
      <c r="B44" s="1"/>
      <c r="C44" s="1"/>
      <c r="D44" s="1"/>
      <c r="E44" s="1"/>
      <c r="F44" s="158" t="s">
        <v>50</v>
      </c>
      <c r="G44" s="204"/>
      <c r="H44" s="205"/>
      <c r="I44" s="205"/>
      <c r="J44" s="205"/>
      <c r="K44" s="206"/>
      <c r="L44" s="213"/>
      <c r="M44" s="214"/>
      <c r="N44" s="214"/>
      <c r="O44" s="214"/>
      <c r="P44" s="1"/>
      <c r="Q44" s="1"/>
    </row>
    <row r="45" spans="1:17">
      <c r="A45" s="1"/>
      <c r="B45" s="1"/>
      <c r="C45" s="1"/>
      <c r="D45" s="1"/>
      <c r="E45" s="1"/>
      <c r="F45" s="158"/>
      <c r="G45" s="207"/>
      <c r="H45" s="208"/>
      <c r="I45" s="208"/>
      <c r="J45" s="208"/>
      <c r="K45" s="209"/>
      <c r="L45" s="214"/>
      <c r="M45" s="214"/>
      <c r="N45" s="214"/>
      <c r="O45" s="214"/>
      <c r="P45" s="1"/>
      <c r="Q45" s="1"/>
    </row>
    <row r="46" spans="1:17">
      <c r="A46" s="1"/>
      <c r="B46" s="1"/>
      <c r="C46" s="1"/>
      <c r="D46" s="1"/>
      <c r="E46" s="1"/>
      <c r="F46" s="158"/>
      <c r="G46" s="210"/>
      <c r="H46" s="211"/>
      <c r="I46" s="211"/>
      <c r="J46" s="211"/>
      <c r="K46" s="212"/>
      <c r="L46" s="214"/>
      <c r="M46" s="214"/>
      <c r="N46" s="214"/>
      <c r="O46" s="214"/>
      <c r="P46" s="1"/>
      <c r="Q46" s="1"/>
    </row>
    <row r="47" spans="1:17">
      <c r="A47" s="1"/>
      <c r="B47" s="1"/>
      <c r="C47" s="1"/>
      <c r="D47" s="1"/>
      <c r="E47" s="1"/>
      <c r="F47" s="158" t="s">
        <v>56</v>
      </c>
      <c r="G47" s="204"/>
      <c r="H47" s="205"/>
      <c r="I47" s="205"/>
      <c r="J47" s="205"/>
      <c r="K47" s="206"/>
      <c r="L47" s="168"/>
      <c r="M47" s="169"/>
      <c r="N47" s="169"/>
      <c r="O47" s="170"/>
      <c r="P47" s="1"/>
      <c r="Q47" s="1"/>
    </row>
    <row r="48" spans="1:17">
      <c r="A48" s="1"/>
      <c r="B48" s="1"/>
      <c r="C48" s="1"/>
      <c r="D48" s="1"/>
      <c r="E48" s="1"/>
      <c r="F48" s="158"/>
      <c r="G48" s="207"/>
      <c r="H48" s="208"/>
      <c r="I48" s="208"/>
      <c r="J48" s="208"/>
      <c r="K48" s="209"/>
      <c r="L48" s="171"/>
      <c r="M48" s="172"/>
      <c r="N48" s="172"/>
      <c r="O48" s="173"/>
      <c r="P48" s="1"/>
      <c r="Q48" s="1"/>
    </row>
    <row r="49" spans="1:17">
      <c r="A49" s="1"/>
      <c r="B49" s="1"/>
      <c r="C49" s="1"/>
      <c r="D49" s="1"/>
      <c r="E49" s="1"/>
      <c r="F49" s="158"/>
      <c r="G49" s="210"/>
      <c r="H49" s="211"/>
      <c r="I49" s="211"/>
      <c r="J49" s="211"/>
      <c r="K49" s="212"/>
      <c r="L49" s="174"/>
      <c r="M49" s="175"/>
      <c r="N49" s="175"/>
      <c r="O49" s="176"/>
      <c r="P49" s="1"/>
      <c r="Q49" s="1"/>
    </row>
    <row r="50" spans="1:17">
      <c r="A50" s="1"/>
      <c r="B50" s="1"/>
      <c r="C50" s="1"/>
      <c r="D50" s="1"/>
      <c r="E50" s="1"/>
      <c r="F50" s="158" t="s">
        <v>51</v>
      </c>
      <c r="G50" s="204"/>
      <c r="H50" s="205"/>
      <c r="I50" s="205"/>
      <c r="J50" s="205"/>
      <c r="K50" s="206"/>
      <c r="L50" s="168"/>
      <c r="M50" s="169"/>
      <c r="N50" s="169"/>
      <c r="O50" s="170"/>
      <c r="P50" s="1"/>
      <c r="Q50" s="1"/>
    </row>
    <row r="51" spans="1:17">
      <c r="A51" s="1"/>
      <c r="B51" s="1"/>
      <c r="C51" s="1"/>
      <c r="D51" s="1"/>
      <c r="E51" s="1"/>
      <c r="F51" s="158"/>
      <c r="G51" s="207"/>
      <c r="H51" s="208"/>
      <c r="I51" s="208"/>
      <c r="J51" s="208"/>
      <c r="K51" s="209"/>
      <c r="L51" s="171"/>
      <c r="M51" s="172"/>
      <c r="N51" s="172"/>
      <c r="O51" s="173"/>
      <c r="P51" s="1"/>
      <c r="Q51" s="1"/>
    </row>
    <row r="52" spans="1:17">
      <c r="A52" s="1"/>
      <c r="B52" s="1"/>
      <c r="C52" s="1"/>
      <c r="D52" s="1"/>
      <c r="E52" s="1"/>
      <c r="F52" s="158"/>
      <c r="G52" s="210"/>
      <c r="H52" s="211"/>
      <c r="I52" s="211"/>
      <c r="J52" s="211"/>
      <c r="K52" s="212"/>
      <c r="L52" s="174"/>
      <c r="M52" s="175"/>
      <c r="N52" s="175"/>
      <c r="O52" s="176"/>
      <c r="P52" s="1"/>
      <c r="Q52" s="1"/>
    </row>
    <row r="53" spans="1:17">
      <c r="A53" s="1"/>
      <c r="B53" s="1"/>
      <c r="C53" s="1"/>
      <c r="D53" s="1"/>
      <c r="E53" s="1"/>
      <c r="F53" s="1"/>
      <c r="G53" s="1"/>
      <c r="H53" s="1"/>
      <c r="I53" s="1"/>
      <c r="J53" s="1"/>
      <c r="K53" s="1"/>
      <c r="L53" s="1"/>
      <c r="M53" s="1"/>
      <c r="N53" s="1"/>
      <c r="O53" s="1"/>
      <c r="P53" s="1"/>
      <c r="Q53" s="1"/>
    </row>
    <row r="54" spans="1:17">
      <c r="B54" s="1"/>
      <c r="C54" s="1"/>
      <c r="D54" s="1"/>
      <c r="E54" s="1"/>
      <c r="F54" s="1"/>
      <c r="G54" s="1"/>
      <c r="H54" s="1"/>
      <c r="I54" s="1"/>
      <c r="J54" s="1"/>
      <c r="K54" s="1"/>
      <c r="L54" s="1"/>
      <c r="M54" s="1"/>
      <c r="N54" s="1"/>
      <c r="O54" s="1"/>
      <c r="P54" s="1"/>
      <c r="Q54" s="1"/>
    </row>
    <row r="55" spans="1:17" ht="25.5" customHeight="1">
      <c r="B55" s="151" t="s">
        <v>25</v>
      </c>
      <c r="C55" s="153" t="s">
        <v>26</v>
      </c>
      <c r="D55" s="154"/>
      <c r="E55" s="154"/>
      <c r="F55" s="154"/>
      <c r="G55" s="154"/>
      <c r="H55" s="154"/>
      <c r="I55" s="154"/>
      <c r="J55" s="154"/>
      <c r="K55" s="154"/>
      <c r="L55" s="154"/>
      <c r="M55" s="154"/>
      <c r="N55" s="155"/>
      <c r="O55" s="156" t="s">
        <v>27</v>
      </c>
      <c r="P55" s="1"/>
      <c r="Q55" s="1"/>
    </row>
    <row r="56" spans="1:17">
      <c r="B56" s="152"/>
      <c r="C56" s="38" t="s">
        <v>28</v>
      </c>
      <c r="D56" s="38" t="s">
        <v>29</v>
      </c>
      <c r="E56" s="38" t="s">
        <v>30</v>
      </c>
      <c r="F56" s="106" t="s">
        <v>31</v>
      </c>
      <c r="G56" s="106" t="s">
        <v>30</v>
      </c>
      <c r="H56" s="40" t="s">
        <v>32</v>
      </c>
      <c r="I56" s="40" t="s">
        <v>32</v>
      </c>
      <c r="J56" s="40" t="s">
        <v>31</v>
      </c>
      <c r="K56" s="40" t="s">
        <v>33</v>
      </c>
      <c r="L56" s="106" t="s">
        <v>34</v>
      </c>
      <c r="M56" s="106" t="s">
        <v>35</v>
      </c>
      <c r="N56" s="106" t="s">
        <v>36</v>
      </c>
      <c r="O56" s="157"/>
      <c r="P56" s="1"/>
      <c r="Q56" s="1"/>
    </row>
    <row r="57" spans="1:17" s="46" customFormat="1">
      <c r="B57" s="136" t="s">
        <v>186</v>
      </c>
      <c r="C57" s="82"/>
      <c r="D57" s="83"/>
      <c r="E57" s="82"/>
      <c r="F57" s="82" t="s">
        <v>88</v>
      </c>
      <c r="G57" s="82" t="s">
        <v>88</v>
      </c>
      <c r="H57" s="82" t="s">
        <v>88</v>
      </c>
      <c r="I57" s="82" t="s">
        <v>180</v>
      </c>
      <c r="J57" s="82" t="s">
        <v>180</v>
      </c>
      <c r="K57" s="82" t="s">
        <v>180</v>
      </c>
      <c r="L57" s="82"/>
      <c r="M57" s="82"/>
      <c r="N57" s="82"/>
      <c r="O57" s="80">
        <f>COUNTA(C57:N57)</f>
        <v>6</v>
      </c>
      <c r="P57" s="47"/>
      <c r="Q57" s="47"/>
    </row>
    <row r="58" spans="1:17" s="46" customFormat="1">
      <c r="B58" s="137" t="s">
        <v>187</v>
      </c>
      <c r="C58" s="82"/>
      <c r="D58" s="83" t="s">
        <v>180</v>
      </c>
      <c r="E58" s="82" t="s">
        <v>180</v>
      </c>
      <c r="F58" s="110" t="s">
        <v>180</v>
      </c>
      <c r="G58" s="135" t="s">
        <v>180</v>
      </c>
      <c r="H58" s="84" t="s">
        <v>180</v>
      </c>
      <c r="I58" s="84" t="s">
        <v>180</v>
      </c>
      <c r="J58" s="84" t="s">
        <v>180</v>
      </c>
      <c r="K58" s="84" t="s">
        <v>180</v>
      </c>
      <c r="L58" s="135" t="s">
        <v>180</v>
      </c>
      <c r="M58" s="110" t="s">
        <v>180</v>
      </c>
      <c r="N58" s="110"/>
      <c r="O58" s="80">
        <f>COUNTA(C58:N58)</f>
        <v>10</v>
      </c>
      <c r="P58" s="47"/>
      <c r="Q58" s="47"/>
    </row>
    <row r="59" spans="1:17" s="46" customFormat="1">
      <c r="B59" s="136"/>
      <c r="C59" s="82"/>
      <c r="D59" s="83"/>
      <c r="E59" s="82"/>
      <c r="F59" s="135"/>
      <c r="G59" s="135"/>
      <c r="H59" s="84"/>
      <c r="I59" s="84"/>
      <c r="J59" s="84"/>
      <c r="K59" s="84"/>
      <c r="L59" s="135"/>
      <c r="M59" s="135"/>
      <c r="N59" s="135"/>
      <c r="O59" s="80"/>
      <c r="P59" s="47"/>
      <c r="Q59" s="47"/>
    </row>
    <row r="60" spans="1:17" s="46" customFormat="1">
      <c r="B60" s="137"/>
      <c r="C60" s="82"/>
      <c r="D60" s="83"/>
      <c r="E60" s="82"/>
      <c r="F60" s="110"/>
      <c r="G60" s="110"/>
      <c r="H60" s="84"/>
      <c r="I60" s="84"/>
      <c r="J60" s="84"/>
      <c r="K60" s="84"/>
      <c r="L60" s="135"/>
      <c r="M60" s="135"/>
      <c r="N60" s="135"/>
      <c r="O60" s="80"/>
      <c r="P60" s="47"/>
      <c r="Q60" s="47"/>
    </row>
    <row r="61" spans="1:17" s="46" customFormat="1">
      <c r="B61" s="81"/>
      <c r="C61" s="82"/>
      <c r="D61" s="83"/>
      <c r="E61" s="82"/>
      <c r="F61" s="110"/>
      <c r="G61" s="110"/>
      <c r="H61" s="84"/>
      <c r="I61" s="84"/>
      <c r="J61" s="84"/>
      <c r="K61" s="84"/>
      <c r="L61" s="110"/>
      <c r="M61" s="110"/>
      <c r="N61" s="110"/>
      <c r="O61" s="80"/>
      <c r="P61" s="47"/>
      <c r="Q61" s="47"/>
    </row>
    <row r="62" spans="1:17" s="46" customFormat="1">
      <c r="B62" s="81"/>
      <c r="C62" s="82"/>
      <c r="D62" s="83"/>
      <c r="E62" s="82"/>
      <c r="F62" s="110"/>
      <c r="G62" s="110"/>
      <c r="H62" s="84"/>
      <c r="I62" s="84"/>
      <c r="J62" s="84"/>
      <c r="K62" s="84"/>
      <c r="L62" s="110"/>
      <c r="M62" s="110"/>
      <c r="N62" s="110"/>
      <c r="O62" s="80"/>
      <c r="P62" s="47"/>
      <c r="Q62" s="47"/>
    </row>
    <row r="63" spans="1:17" s="46" customFormat="1">
      <c r="B63" s="81"/>
      <c r="C63" s="82"/>
      <c r="D63" s="83"/>
      <c r="E63" s="82"/>
      <c r="F63" s="110"/>
      <c r="G63" s="110"/>
      <c r="H63" s="84"/>
      <c r="I63" s="84"/>
      <c r="J63" s="84"/>
      <c r="K63" s="84"/>
      <c r="L63" s="110"/>
      <c r="M63" s="110"/>
      <c r="N63" s="110"/>
      <c r="O63" s="80"/>
      <c r="P63" s="47"/>
      <c r="Q63" s="47"/>
    </row>
    <row r="64" spans="1:17" s="46" customFormat="1">
      <c r="B64" s="81"/>
      <c r="C64" s="82"/>
      <c r="D64" s="83"/>
      <c r="E64" s="82"/>
      <c r="F64" s="110"/>
      <c r="G64" s="110"/>
      <c r="H64" s="84"/>
      <c r="I64" s="84"/>
      <c r="J64" s="84"/>
      <c r="K64" s="84"/>
      <c r="L64" s="110"/>
      <c r="M64" s="110"/>
      <c r="N64" s="110"/>
      <c r="O64" s="80"/>
      <c r="P64" s="47"/>
      <c r="Q64" s="47"/>
    </row>
    <row r="65" spans="2:18" s="46" customFormat="1">
      <c r="B65" s="81"/>
      <c r="C65" s="82"/>
      <c r="D65" s="83"/>
      <c r="E65" s="82"/>
      <c r="F65" s="110"/>
      <c r="G65" s="110"/>
      <c r="H65" s="84"/>
      <c r="I65" s="84"/>
      <c r="J65" s="84"/>
      <c r="K65" s="84"/>
      <c r="L65" s="110"/>
      <c r="M65" s="110"/>
      <c r="N65" s="110"/>
      <c r="O65" s="80"/>
      <c r="P65" s="47"/>
      <c r="Q65" s="47"/>
    </row>
    <row r="66" spans="2:18" s="46" customFormat="1">
      <c r="B66" s="81"/>
      <c r="C66" s="82"/>
      <c r="D66" s="83"/>
      <c r="E66" s="82"/>
      <c r="F66" s="110"/>
      <c r="G66" s="110"/>
      <c r="H66" s="84"/>
      <c r="I66" s="84"/>
      <c r="J66" s="84"/>
      <c r="K66" s="84"/>
      <c r="L66" s="110"/>
      <c r="M66" s="110"/>
      <c r="N66" s="110"/>
      <c r="O66" s="80"/>
      <c r="P66" s="47"/>
      <c r="Q66" s="47"/>
    </row>
    <row r="67" spans="2:18" s="46" customFormat="1">
      <c r="B67" s="81"/>
      <c r="C67" s="82"/>
      <c r="D67" s="83"/>
      <c r="E67" s="82"/>
      <c r="F67" s="110"/>
      <c r="G67" s="110"/>
      <c r="H67" s="84"/>
      <c r="I67" s="84"/>
      <c r="J67" s="84"/>
      <c r="K67" s="84"/>
      <c r="L67" s="110"/>
      <c r="M67" s="110"/>
      <c r="N67" s="110"/>
      <c r="O67" s="80"/>
      <c r="P67" s="47"/>
      <c r="Q67" s="47"/>
    </row>
    <row r="68" spans="2:18" s="46" customFormat="1">
      <c r="B68" s="81"/>
      <c r="C68" s="82"/>
      <c r="D68" s="83"/>
      <c r="E68" s="82"/>
      <c r="F68" s="110"/>
      <c r="G68" s="110"/>
      <c r="H68" s="84"/>
      <c r="I68" s="84"/>
      <c r="J68" s="84"/>
      <c r="K68" s="84"/>
      <c r="L68" s="110"/>
      <c r="M68" s="110"/>
      <c r="N68" s="110"/>
      <c r="O68" s="80"/>
      <c r="P68" s="47"/>
      <c r="Q68" s="47"/>
    </row>
    <row r="69" spans="2:18" s="46" customFormat="1">
      <c r="B69" s="81"/>
      <c r="C69" s="82"/>
      <c r="D69" s="83"/>
      <c r="E69" s="82"/>
      <c r="F69" s="110"/>
      <c r="G69" s="110"/>
      <c r="H69" s="84"/>
      <c r="I69" s="84"/>
      <c r="J69" s="84"/>
      <c r="K69" s="84"/>
      <c r="L69" s="110"/>
      <c r="M69" s="110"/>
      <c r="N69" s="110"/>
      <c r="O69" s="80"/>
      <c r="P69" s="47"/>
      <c r="Q69" s="47"/>
    </row>
    <row r="70" spans="2:18" s="46" customFormat="1">
      <c r="B70" s="81"/>
      <c r="C70" s="82"/>
      <c r="D70" s="83"/>
      <c r="E70" s="82"/>
      <c r="F70" s="110"/>
      <c r="G70" s="110"/>
      <c r="H70" s="84"/>
      <c r="I70" s="84"/>
      <c r="J70" s="84"/>
      <c r="K70" s="84"/>
      <c r="L70" s="110"/>
      <c r="M70" s="110"/>
      <c r="N70" s="110"/>
      <c r="O70" s="80"/>
      <c r="P70" s="47"/>
      <c r="Q70" s="47"/>
    </row>
    <row r="71" spans="2:18" s="46" customFormat="1">
      <c r="B71" s="81"/>
      <c r="C71" s="82"/>
      <c r="D71" s="83"/>
      <c r="E71" s="82"/>
      <c r="F71" s="110"/>
      <c r="G71" s="110"/>
      <c r="H71" s="84"/>
      <c r="I71" s="84"/>
      <c r="J71" s="84"/>
      <c r="K71" s="84"/>
      <c r="L71" s="110"/>
      <c r="M71" s="110"/>
      <c r="N71" s="110"/>
      <c r="O71" s="80"/>
      <c r="P71" s="47"/>
      <c r="Q71" s="47"/>
    </row>
    <row r="72" spans="2:18" s="46" customFormat="1">
      <c r="B72" s="81"/>
      <c r="C72" s="82"/>
      <c r="D72" s="83"/>
      <c r="E72" s="82"/>
      <c r="F72" s="110"/>
      <c r="G72" s="110"/>
      <c r="H72" s="84"/>
      <c r="I72" s="84"/>
      <c r="J72" s="84"/>
      <c r="K72" s="84"/>
      <c r="L72" s="110"/>
      <c r="M72" s="110"/>
      <c r="N72" s="110"/>
      <c r="O72" s="80"/>
      <c r="P72" s="47"/>
      <c r="Q72" s="47"/>
    </row>
    <row r="73" spans="2:18" s="46" customFormat="1">
      <c r="B73" s="81"/>
      <c r="C73" s="82"/>
      <c r="D73" s="83"/>
      <c r="E73" s="82"/>
      <c r="F73" s="110"/>
      <c r="G73" s="110"/>
      <c r="H73" s="84"/>
      <c r="I73" s="84"/>
      <c r="J73" s="84"/>
      <c r="K73" s="84"/>
      <c r="L73" s="110"/>
      <c r="M73" s="110"/>
      <c r="N73" s="110"/>
      <c r="O73" s="80"/>
      <c r="P73" s="47"/>
      <c r="Q73" s="47"/>
    </row>
    <row r="74" spans="2:18" s="46" customFormat="1">
      <c r="B74" s="81"/>
      <c r="C74" s="82"/>
      <c r="D74" s="83"/>
      <c r="E74" s="82"/>
      <c r="F74" s="110"/>
      <c r="G74" s="110"/>
      <c r="H74" s="84"/>
      <c r="I74" s="84"/>
      <c r="J74" s="84"/>
      <c r="K74" s="84"/>
      <c r="L74" s="110"/>
      <c r="M74" s="110"/>
      <c r="N74" s="110"/>
      <c r="O74" s="80"/>
      <c r="P74" s="47"/>
      <c r="Q74" s="47"/>
    </row>
    <row r="75" spans="2:18" s="46" customFormat="1">
      <c r="B75" s="81"/>
      <c r="C75" s="82"/>
      <c r="D75" s="83"/>
      <c r="E75" s="82"/>
      <c r="F75" s="110"/>
      <c r="G75" s="110"/>
      <c r="H75" s="84"/>
      <c r="I75" s="84"/>
      <c r="J75" s="84"/>
      <c r="K75" s="84"/>
      <c r="L75" s="110"/>
      <c r="M75" s="110"/>
      <c r="N75" s="110"/>
      <c r="O75" s="80"/>
      <c r="P75" s="47"/>
      <c r="Q75" s="47"/>
    </row>
    <row r="76" spans="2:18" s="46" customFormat="1">
      <c r="B76" s="81"/>
      <c r="C76" s="82"/>
      <c r="D76" s="83"/>
      <c r="E76" s="82"/>
      <c r="F76" s="110"/>
      <c r="G76" s="110"/>
      <c r="H76" s="84"/>
      <c r="I76" s="84"/>
      <c r="J76" s="84"/>
      <c r="K76" s="84"/>
      <c r="L76" s="110"/>
      <c r="M76" s="110"/>
      <c r="N76" s="110"/>
      <c r="O76" s="80"/>
      <c r="P76" s="47"/>
      <c r="Q76" s="47"/>
    </row>
    <row r="77" spans="2:18" s="46" customFormat="1">
      <c r="B77" s="75"/>
      <c r="C77" s="72"/>
      <c r="D77" s="85"/>
      <c r="E77" s="72"/>
      <c r="F77" s="72"/>
      <c r="G77" s="72"/>
      <c r="H77" s="72"/>
      <c r="I77" s="72"/>
      <c r="J77" s="72"/>
      <c r="K77" s="72"/>
      <c r="L77" s="72"/>
      <c r="M77" s="72"/>
      <c r="N77" s="72"/>
      <c r="O77" s="80">
        <f>COUNTA(C77:N77)</f>
        <v>0</v>
      </c>
      <c r="P77" s="47"/>
      <c r="Q77" s="47"/>
    </row>
    <row r="78" spans="2:18" s="46" customFormat="1">
      <c r="B78" s="74"/>
      <c r="C78" s="72"/>
      <c r="D78" s="73"/>
      <c r="E78" s="72"/>
      <c r="F78" s="72"/>
      <c r="G78" s="72"/>
      <c r="H78" s="72"/>
      <c r="I78" s="72"/>
      <c r="J78" s="72"/>
      <c r="K78" s="72"/>
      <c r="L78" s="72"/>
      <c r="M78" s="72"/>
      <c r="N78" s="72"/>
      <c r="O78" s="80">
        <f>COUNTA(C78:N78)</f>
        <v>0</v>
      </c>
      <c r="P78" s="47"/>
      <c r="Q78" s="47"/>
      <c r="R78" s="47"/>
    </row>
    <row r="79" spans="2:18" s="46" customFormat="1"/>
    <row r="80" spans="2:18" s="46" customFormat="1"/>
    <row r="81" s="46" customFormat="1"/>
    <row r="82" s="46" customFormat="1"/>
    <row r="83" s="46" customFormat="1"/>
    <row r="84" s="46" customFormat="1"/>
  </sheetData>
  <sheetProtection password="CDA8" sheet="1" formatCells="0" formatColumns="0" formatRows="0" insertRows="0" selectLockedCells="1" sort="0" autoFilter="0"/>
  <mergeCells count="54">
    <mergeCell ref="B55:B56"/>
    <mergeCell ref="C55:N55"/>
    <mergeCell ref="O55:O56"/>
    <mergeCell ref="F47:F49"/>
    <mergeCell ref="G47:K49"/>
    <mergeCell ref="L47:O49"/>
    <mergeCell ref="F50:F52"/>
    <mergeCell ref="G50:K52"/>
    <mergeCell ref="L50:O52"/>
    <mergeCell ref="F41:F43"/>
    <mergeCell ref="G41:K43"/>
    <mergeCell ref="L41:O43"/>
    <mergeCell ref="F44:F46"/>
    <mergeCell ref="G44:K46"/>
    <mergeCell ref="L44:O46"/>
    <mergeCell ref="L34:O34"/>
    <mergeCell ref="F35:F37"/>
    <mergeCell ref="G35:K37"/>
    <mergeCell ref="L35:O37"/>
    <mergeCell ref="F38:F40"/>
    <mergeCell ref="G38:K40"/>
    <mergeCell ref="L38:O40"/>
    <mergeCell ref="J18:K19"/>
    <mergeCell ref="J20:K20"/>
    <mergeCell ref="B22:H22"/>
    <mergeCell ref="B24:H24"/>
    <mergeCell ref="B30:H30"/>
    <mergeCell ref="B34:E34"/>
    <mergeCell ref="G34:I34"/>
    <mergeCell ref="B17:H17"/>
    <mergeCell ref="B18:B19"/>
    <mergeCell ref="C18:C19"/>
    <mergeCell ref="D18:G18"/>
    <mergeCell ref="H18:H19"/>
    <mergeCell ref="I18:I19"/>
    <mergeCell ref="C11:D11"/>
    <mergeCell ref="F11:O11"/>
    <mergeCell ref="C13:D13"/>
    <mergeCell ref="F13:O13"/>
    <mergeCell ref="C15:D15"/>
    <mergeCell ref="F15:O15"/>
    <mergeCell ref="C5:D5"/>
    <mergeCell ref="F5:O5"/>
    <mergeCell ref="C7:D7"/>
    <mergeCell ref="F7:O7"/>
    <mergeCell ref="C9:D9"/>
    <mergeCell ref="F9:O9"/>
    <mergeCell ref="B1:B3"/>
    <mergeCell ref="C1:L1"/>
    <mergeCell ref="M1:O1"/>
    <mergeCell ref="C2:L2"/>
    <mergeCell ref="M2:O2"/>
    <mergeCell ref="C3:L3"/>
    <mergeCell ref="M3:O3"/>
  </mergeCells>
  <conditionalFormatting sqref="C28:H28">
    <cfRule type="expression" dxfId="14" priority="1">
      <formula>"($C$31&gt;0.9)"</formula>
    </cfRule>
    <cfRule type="cellIs" dxfId="13" priority="2" operator="between">
      <formula>"$C$31=0.6"</formula>
      <formula>"$C$31=0.89"</formula>
    </cfRule>
    <cfRule type="expression" dxfId="12" priority="3">
      <formula>"($C$31&lt;0.6)"</formula>
    </cfRule>
  </conditionalFormatting>
  <dataValidations count="1">
    <dataValidation type="decimal" operator="greaterThanOrEqual" allowBlank="1" showInputMessage="1" showErrorMessage="1" error="Debe digitar valores numéricos mayores o iguales a cero" sqref="C33:H33 C29:H29">
      <formula1>0</formula1>
    </dataValidation>
  </dataValidations>
  <printOptions horizontalCentered="1" verticalCentered="1"/>
  <pageMargins left="0.25" right="0.25" top="0.75" bottom="0.75" header="0.3" footer="0.3"/>
  <pageSetup paperSize="5" scale="36" orientation="landscape" r:id="rId1"/>
  <headerFooter alignWithMargins="0">
    <oddFooter>&amp;CPàgina &amp;P de &amp;N</oddFooter>
  </headerFooter>
  <rowBreaks count="1" manualBreakCount="1">
    <brk id="52" max="1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26</vt:i4>
      </vt:variant>
    </vt:vector>
  </HeadingPairs>
  <TitlesOfParts>
    <vt:vector size="40" baseType="lpstr">
      <vt:lpstr>1.1.1.1 (A)</vt:lpstr>
      <vt:lpstr>1.1.1.1(B)</vt:lpstr>
      <vt:lpstr>1.1.1.1(C) </vt:lpstr>
      <vt:lpstr> 1.1.1.2</vt:lpstr>
      <vt:lpstr>1.1.1.3 </vt:lpstr>
      <vt:lpstr>1.1.1.4</vt:lpstr>
      <vt:lpstr>1.1.1.5</vt:lpstr>
      <vt:lpstr>1.2.1.1 </vt:lpstr>
      <vt:lpstr>1.2.1.2</vt:lpstr>
      <vt:lpstr>1.2.1.3 </vt:lpstr>
      <vt:lpstr>1.2.1.4 </vt:lpstr>
      <vt:lpstr>1.2.1.5</vt:lpstr>
      <vt:lpstr>Eficiencia</vt:lpstr>
      <vt:lpstr>Hoja1</vt:lpstr>
      <vt:lpstr>' 1.1.1.2'!Área_de_impresión</vt:lpstr>
      <vt:lpstr>'1.1.1.1 (A)'!Área_de_impresión</vt:lpstr>
      <vt:lpstr>'1.1.1.1(B)'!Área_de_impresión</vt:lpstr>
      <vt:lpstr>'1.1.1.1(C) '!Área_de_impresión</vt:lpstr>
      <vt:lpstr>'1.1.1.3 '!Área_de_impresión</vt:lpstr>
      <vt:lpstr>'1.1.1.4'!Área_de_impresión</vt:lpstr>
      <vt:lpstr>'1.1.1.5'!Área_de_impresión</vt:lpstr>
      <vt:lpstr>'1.2.1.1 '!Área_de_impresión</vt:lpstr>
      <vt:lpstr>'1.2.1.2'!Área_de_impresión</vt:lpstr>
      <vt:lpstr>'1.2.1.3 '!Área_de_impresión</vt:lpstr>
      <vt:lpstr>'1.2.1.4 '!Área_de_impresión</vt:lpstr>
      <vt:lpstr>'1.2.1.5'!Área_de_impresión</vt:lpstr>
      <vt:lpstr>Eficiencia!Área_de_impresión</vt:lpstr>
      <vt:lpstr>' 1.1.1.2'!Títulos_a_imprimir</vt:lpstr>
      <vt:lpstr>'1.1.1.1 (A)'!Títulos_a_imprimir</vt:lpstr>
      <vt:lpstr>'1.1.1.1(B)'!Títulos_a_imprimir</vt:lpstr>
      <vt:lpstr>'1.1.1.1(C) '!Títulos_a_imprimir</vt:lpstr>
      <vt:lpstr>'1.1.1.3 '!Títulos_a_imprimir</vt:lpstr>
      <vt:lpstr>'1.1.1.4'!Títulos_a_imprimir</vt:lpstr>
      <vt:lpstr>'1.1.1.5'!Títulos_a_imprimir</vt:lpstr>
      <vt:lpstr>'1.2.1.1 '!Títulos_a_imprimir</vt:lpstr>
      <vt:lpstr>'1.2.1.2'!Títulos_a_imprimir</vt:lpstr>
      <vt:lpstr>'1.2.1.3 '!Títulos_a_imprimir</vt:lpstr>
      <vt:lpstr>'1.2.1.4 '!Títulos_a_imprimir</vt:lpstr>
      <vt:lpstr>'1.2.1.5'!Títulos_a_imprimir</vt:lpstr>
      <vt:lpstr>Eficiencia!Títulos_a_imprimir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 VIVIANA</dc:creator>
  <cp:lastModifiedBy> </cp:lastModifiedBy>
  <cp:lastPrinted>2016-01-29T20:21:39Z</cp:lastPrinted>
  <dcterms:created xsi:type="dcterms:W3CDTF">2010-09-13T20:37:31Z</dcterms:created>
  <dcterms:modified xsi:type="dcterms:W3CDTF">2016-01-29T20:45:39Z</dcterms:modified>
</cp:coreProperties>
</file>