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7400" windowHeight="10830"/>
  </bookViews>
  <sheets>
    <sheet name="PAS 2017 " sheetId="2" r:id="rId1"/>
    <sheet name="PERSONAL" sheetId="3" r:id="rId2"/>
  </sheets>
  <definedNames>
    <definedName name="_xlnm._FilterDatabase" localSheetId="0" hidden="1">'PAS 2017 '!$A$15:$AC$235</definedName>
    <definedName name="_xlnm._FilterDatabase" localSheetId="1" hidden="1">PERSONAL!$A$3:$B$3</definedName>
  </definedNames>
  <calcPr calcId="125725"/>
</workbook>
</file>

<file path=xl/calcChain.xml><?xml version="1.0" encoding="utf-8"?>
<calcChain xmlns="http://schemas.openxmlformats.org/spreadsheetml/2006/main">
  <c r="Z18" i="2"/>
  <c r="Z52"/>
  <c r="Z53"/>
  <c r="Z54"/>
  <c r="Z55"/>
  <c r="Z56"/>
  <c r="Z57"/>
  <c r="Z58"/>
  <c r="Z59"/>
  <c r="Z60"/>
  <c r="Z63"/>
  <c r="Z64"/>
  <c r="Z72"/>
  <c r="Z91"/>
  <c r="Z92"/>
  <c r="Z93"/>
  <c r="Z94"/>
  <c r="Z95"/>
  <c r="Z96"/>
  <c r="Z97"/>
  <c r="Z98"/>
  <c r="Z99"/>
  <c r="Z100"/>
  <c r="Z101"/>
  <c r="Z102"/>
  <c r="Z103"/>
  <c r="Z104"/>
  <c r="Z105"/>
  <c r="Z106"/>
  <c r="Z107"/>
  <c r="Z108"/>
  <c r="Z109"/>
  <c r="Z110"/>
  <c r="Z111"/>
  <c r="Z112"/>
  <c r="Z113"/>
  <c r="Z114"/>
  <c r="Z115"/>
  <c r="Z116"/>
  <c r="Z117"/>
  <c r="Z118"/>
  <c r="Z119"/>
  <c r="Z120"/>
  <c r="Z121"/>
  <c r="Z122"/>
  <c r="Z123"/>
  <c r="Z124"/>
  <c r="Z125"/>
  <c r="Z126"/>
  <c r="Z127"/>
  <c r="Z128"/>
  <c r="Z129"/>
  <c r="Z130"/>
  <c r="Z131"/>
  <c r="Z132"/>
  <c r="Z133"/>
  <c r="Z134"/>
  <c r="Z135"/>
  <c r="Z136"/>
  <c r="Z137"/>
  <c r="Z138"/>
  <c r="Z145"/>
  <c r="Z174"/>
  <c r="Z175"/>
  <c r="Z176"/>
  <c r="Z177"/>
  <c r="Z178"/>
  <c r="Z179"/>
  <c r="Z180"/>
  <c r="Z181"/>
  <c r="Z182"/>
  <c r="Z183"/>
  <c r="Z184"/>
  <c r="Z185"/>
  <c r="Z186"/>
  <c r="Z187"/>
  <c r="Z188"/>
  <c r="Z189"/>
  <c r="Z190"/>
  <c r="Z191"/>
  <c r="Z192"/>
  <c r="Z193"/>
  <c r="Z194"/>
  <c r="Z195"/>
  <c r="Z196"/>
  <c r="Z197"/>
  <c r="Z198"/>
  <c r="Z199"/>
  <c r="Z200"/>
  <c r="Z203"/>
  <c r="Z204"/>
  <c r="Z205"/>
  <c r="Z206"/>
  <c r="Z207"/>
  <c r="Z212"/>
  <c r="Z213"/>
  <c r="Z214"/>
  <c r="Z215"/>
  <c r="Z216"/>
  <c r="Z217"/>
  <c r="Z218"/>
  <c r="Z219"/>
  <c r="Z220"/>
  <c r="Z221"/>
  <c r="Z222"/>
  <c r="Z223"/>
  <c r="Z224"/>
  <c r="Z225"/>
  <c r="Z226"/>
  <c r="Z227"/>
  <c r="Z228"/>
  <c r="Z229"/>
  <c r="Z230"/>
  <c r="Z231"/>
  <c r="Z232"/>
  <c r="Z233"/>
  <c r="Z234"/>
  <c r="I188"/>
  <c r="I184"/>
  <c r="I183"/>
  <c r="I182"/>
  <c r="I179"/>
  <c r="K140"/>
  <c r="Z140" s="1"/>
  <c r="K81"/>
  <c r="Z81" s="1"/>
  <c r="K80"/>
  <c r="I80" s="1"/>
  <c r="K79"/>
  <c r="Z79" s="1"/>
  <c r="K78"/>
  <c r="Z78" s="1"/>
  <c r="K77"/>
  <c r="Z77" s="1"/>
  <c r="K76"/>
  <c r="Z76" s="1"/>
  <c r="K74"/>
  <c r="Z74" s="1"/>
  <c r="K68"/>
  <c r="Z68" s="1"/>
  <c r="K66"/>
  <c r="Z66" s="1"/>
  <c r="K75"/>
  <c r="Z75" s="1"/>
  <c r="K73"/>
  <c r="Z73" s="1"/>
  <c r="K72"/>
  <c r="K71"/>
  <c r="Z71" s="1"/>
  <c r="K70"/>
  <c r="Z70" s="1"/>
  <c r="K69"/>
  <c r="Z69" s="1"/>
  <c r="K67"/>
  <c r="Z67" s="1"/>
  <c r="K65"/>
  <c r="Z65" s="1"/>
  <c r="K202"/>
  <c r="Z202" s="1"/>
  <c r="K201"/>
  <c r="Z201" s="1"/>
  <c r="Z80" l="1"/>
  <c r="I81"/>
  <c r="K17"/>
  <c r="Z17" s="1"/>
  <c r="K16"/>
  <c r="Z16" s="1"/>
  <c r="K210" l="1"/>
  <c r="Z210" s="1"/>
  <c r="K211"/>
  <c r="Z211" s="1"/>
  <c r="K209"/>
  <c r="Z209" s="1"/>
  <c r="K208"/>
  <c r="Z208" s="1"/>
  <c r="K144" l="1"/>
  <c r="Z144" s="1"/>
  <c r="K143"/>
  <c r="Z143" s="1"/>
  <c r="K142"/>
  <c r="Z142" s="1"/>
  <c r="K141"/>
  <c r="Z141" s="1"/>
  <c r="K139"/>
  <c r="Z139" s="1"/>
  <c r="I176"/>
  <c r="I174"/>
  <c r="I235" s="1"/>
  <c r="K90" l="1"/>
  <c r="Z90" s="1"/>
  <c r="K89"/>
  <c r="Z89" s="1"/>
  <c r="K88"/>
  <c r="Z88" s="1"/>
  <c r="K87"/>
  <c r="Z87" s="1"/>
  <c r="K86"/>
  <c r="Z86" s="1"/>
  <c r="K85"/>
  <c r="Z85" s="1"/>
  <c r="K84"/>
  <c r="Z84" s="1"/>
  <c r="K83"/>
  <c r="Z83" s="1"/>
  <c r="K82"/>
  <c r="Z82" s="1"/>
  <c r="C44" i="3"/>
  <c r="C51"/>
  <c r="C50"/>
  <c r="C49"/>
  <c r="C48"/>
  <c r="C47"/>
  <c r="C46"/>
  <c r="C45"/>
  <c r="C52" s="1"/>
  <c r="C12"/>
  <c r="C11"/>
  <c r="K25" i="2" s="1"/>
  <c r="Z25" s="1"/>
  <c r="K26"/>
  <c r="Z26" s="1"/>
  <c r="K19"/>
  <c r="Z19" s="1"/>
  <c r="C4" i="3"/>
  <c r="C14"/>
  <c r="K28" i="2" s="1"/>
  <c r="Z28" s="1"/>
  <c r="C37" i="3"/>
  <c r="K51" i="2" s="1"/>
  <c r="Z51" s="1"/>
  <c r="C36" i="3"/>
  <c r="K50" i="2" s="1"/>
  <c r="Z50" s="1"/>
  <c r="C34" i="3"/>
  <c r="K48" i="2" s="1"/>
  <c r="Z48" s="1"/>
  <c r="C5" i="3" l="1"/>
  <c r="K20" i="2" s="1"/>
  <c r="Z20" s="1"/>
  <c r="C30" i="3" l="1"/>
  <c r="K44" i="2" s="1"/>
  <c r="Z44" s="1"/>
  <c r="C31" i="3"/>
  <c r="K45" i="2" s="1"/>
  <c r="Z45" s="1"/>
  <c r="C32" i="3"/>
  <c r="K46" i="2" s="1"/>
  <c r="Z46" s="1"/>
  <c r="C33" i="3"/>
  <c r="K47" i="2" s="1"/>
  <c r="Z47" s="1"/>
  <c r="C35" i="3"/>
  <c r="K49" i="2" s="1"/>
  <c r="Z49" s="1"/>
  <c r="C29" i="3"/>
  <c r="K43" i="2" s="1"/>
  <c r="Z43" s="1"/>
  <c r="C28" i="3"/>
  <c r="K42" i="2" s="1"/>
  <c r="Z42" s="1"/>
  <c r="C9" i="3"/>
  <c r="K23" i="2" s="1"/>
  <c r="Z23" s="1"/>
  <c r="C24" i="3"/>
  <c r="K38" i="2" s="1"/>
  <c r="Z38" s="1"/>
  <c r="C27" i="3" l="1"/>
  <c r="K41" i="2" s="1"/>
  <c r="Z41" s="1"/>
  <c r="C26" i="3"/>
  <c r="K40" i="2" s="1"/>
  <c r="Z40" s="1"/>
  <c r="C25" i="3"/>
  <c r="K39" i="2" s="1"/>
  <c r="Z39" s="1"/>
  <c r="C23" i="3"/>
  <c r="K37" i="2" s="1"/>
  <c r="Z37" s="1"/>
  <c r="C22" i="3"/>
  <c r="K36" i="2" s="1"/>
  <c r="Z36" s="1"/>
  <c r="C21" i="3"/>
  <c r="K35" i="2" s="1"/>
  <c r="Z35" s="1"/>
  <c r="C20" i="3"/>
  <c r="K34" i="2" s="1"/>
  <c r="Z34" s="1"/>
  <c r="C19" i="3"/>
  <c r="K33" i="2" s="1"/>
  <c r="Z33" s="1"/>
  <c r="C18" i="3"/>
  <c r="K32" i="2" s="1"/>
  <c r="Z32" s="1"/>
  <c r="C17" i="3"/>
  <c r="K31" i="2" s="1"/>
  <c r="Z31" s="1"/>
  <c r="C16" i="3"/>
  <c r="K30" i="2" s="1"/>
  <c r="Z30" s="1"/>
  <c r="C15" i="3"/>
  <c r="K29" i="2" s="1"/>
  <c r="Z29" s="1"/>
  <c r="C13" i="3"/>
  <c r="K27" i="2" s="1"/>
  <c r="Z27" s="1"/>
  <c r="C10" i="3"/>
  <c r="K24" i="2" s="1"/>
  <c r="Z24" s="1"/>
  <c r="C8" i="3"/>
  <c r="K22" i="2" s="1"/>
  <c r="Z22" s="1"/>
  <c r="C7" i="3"/>
  <c r="K21" i="2" s="1"/>
  <c r="Z21" s="1"/>
  <c r="C6" i="3"/>
  <c r="C38" l="1"/>
  <c r="D39" l="1"/>
</calcChain>
</file>

<file path=xl/sharedStrings.xml><?xml version="1.0" encoding="utf-8"?>
<sst xmlns="http://schemas.openxmlformats.org/spreadsheetml/2006/main" count="2949" uniqueCount="477">
  <si>
    <t>DTS MUNICIPIO DE POPAYAN</t>
  </si>
  <si>
    <t>MU 19001</t>
  </si>
  <si>
    <t>1 - Programar</t>
  </si>
  <si>
    <t>2 - Elaboración plan de acción en salud</t>
  </si>
  <si>
    <t>5 - Elaboración y consolidación del plan de acción en salud</t>
  </si>
  <si>
    <t>Objetivos Estratégicos del PTS</t>
  </si>
  <si>
    <t>Dimensión PDSP</t>
  </si>
  <si>
    <t>Resultado</t>
  </si>
  <si>
    <t>Programa</t>
  </si>
  <si>
    <t>Meta Sanitaria del componente o meta de producto</t>
  </si>
  <si>
    <t>Fuente de Financiación Real</t>
  </si>
  <si>
    <t>Descripción de la Actividad</t>
  </si>
  <si>
    <t>Cantidad Programada año 2016</t>
  </si>
  <si>
    <t>Unidad de Medida</t>
  </si>
  <si>
    <t>Trimestre 1</t>
  </si>
  <si>
    <t>Trimestre 2</t>
  </si>
  <si>
    <t>Trimestre 3</t>
  </si>
  <si>
    <t>Trimestre 4</t>
  </si>
  <si>
    <t>Código Rubro Presupuestal</t>
  </si>
  <si>
    <t>Línea Operativa PDSP</t>
  </si>
  <si>
    <t>Categoría  Operativa PDSP</t>
  </si>
  <si>
    <t>Subcategoria Fuente de Financiación</t>
  </si>
  <si>
    <t>FUT</t>
  </si>
  <si>
    <t>Total Recursos Programados (en pesos)</t>
  </si>
  <si>
    <t>Responsable Dependencia</t>
  </si>
  <si>
    <t>Responsable Cargo</t>
  </si>
  <si>
    <t>Nombres y Apellidos</t>
  </si>
  <si>
    <t>Implementar conjuntamente con las entidades del Sistema Nacional de Atención y Reparación integral a las Víctimas, los mecanismos y herramientas  para identificar  y eliminar las barreras de acceso a los servicios de salud y para garantizar la intervención psicosocial a las víctimas  del  conflicto armado colombiano, que residen el municipio de Popayán, de acuerdo a lo establecido en la ley 1448 de 2011.</t>
  </si>
  <si>
    <t>Convivencia social y salud mental</t>
  </si>
  <si>
    <t>Contener la tasa de mortalidad por trastornos mentales y del comportamiento en 0,7 por 100.000 habitantes</t>
  </si>
  <si>
    <t>2.2.2.3. - Programa 3: Convivencia social y salud mental</t>
  </si>
  <si>
    <t>Transversal gestión diferencial de poblaciones vulnerables</t>
  </si>
  <si>
    <t xml:space="preserve">Implementar el 100% de los  planes de acción para las politicas públicas en personas en situación de discapacidad, personas adultas mayores, Salud mental y Seguridad Alimentaria y Nutricional </t>
  </si>
  <si>
    <t>2.2.2.9. - Programa 9: Gestión diferencial en salud de poblaciones vulnerables</t>
  </si>
  <si>
    <t xml:space="preserve">Implementar cuatro (4)  planes de acción anuales en el cuatrienio 2016 -2019, de la   Política pública de Salud mental </t>
  </si>
  <si>
    <t>Secretaria de Salud Municipal de Popayan</t>
  </si>
  <si>
    <t>Iris Aleyda Santiago Sanchez</t>
  </si>
  <si>
    <t>Llevar a cabo acciones de Inspección, Vigilancia y Control sanitario en el municipio, garantizar las intervenciones  colectivas en salud pública, asi mismo ejecutar las Políticas Públicas del Adulto Mayor, Discapacidad, Salud Mental, Seguridad Alimentaria y Nutricional, priorizando estrategias orientadas a mejorar la calidad de vida de la población del municipio de Popayán, en el área urbana y rural, donde se reconozcan, garanticen y restablezcan los derechos en salud con criterios de universalidad e integralidad.</t>
  </si>
  <si>
    <t>Fortalecimiento de la autoridad sanitaria para la gestión en salud</t>
  </si>
  <si>
    <t>Fortalecer el 100% de la gestión de la Salud Pública</t>
  </si>
  <si>
    <t>2.2.2.10. - Programa 10: Fortalecimiento de la autoridad sanitaria y del aseguramiento en salud</t>
  </si>
  <si>
    <t>Implementar cuatro (4) Planes de acción, uno cada año en el periodo 2016-2019, para el fortalecimiento de la Planeación Integral en Salud, Participación Social y la gestión en salud pública de las dimensiones de: Vida Saludable y condiciones no transmisibles, Convivencia Social y Salud Mental, Seguridad alimentaria y Nutricional, Sexualidad derechos Sexuales y Reproductivos, Vida Saludable y Enfermedades Transmisibles, Salud Pública en Emergencias y Desastres, Salud y Ámbito Laboral.</t>
  </si>
  <si>
    <t>Mantener el 100% de la  implementación del Sistema de Vigilancia en Salud Pública en el municipio de Popayán.</t>
  </si>
  <si>
    <t>Mantener el 97,8% de la Cobertura de afiliación de la población beneficiaria del régimen subsidiado</t>
  </si>
  <si>
    <t>Incrementar en 50% el porcentaje de Organizaciones sociales comunitarias, ligas de usuarios, veedurías en salud, capacitadas en deberes y derechos en salud</t>
  </si>
  <si>
    <t>Ejecutar  cuatro (4) planes de acción, uno cada año durante el cuatrienio 2016 -2019,  para  la Conformación y seguimiento de los mecanismos de participación ciudadana</t>
  </si>
  <si>
    <t>Ejecutar  cuatro (4) planes de acción, uno cada año durante el periodo 2016 -2019, para la realización de Jornadas Integrales de Promocion de la afiliacion al SGSSS de la poblacion con capacidad de pago para evitar la evasion y elusion de aportes</t>
  </si>
  <si>
    <t>Ejecutar  cuatro (4) planes de acción, uno cada año durante el periodo 2016 -2019, para apoyar al funcionamiento, funciones de asesoria y asistencia técnica, inspección, vigilancia y control del régimen subsididado y salud pública</t>
  </si>
  <si>
    <t xml:space="preserve">Fortalecer el 100% de la gestión de Prestación de Servicios individuales
</t>
  </si>
  <si>
    <t>Salud ambiental</t>
  </si>
  <si>
    <t>Incrementar en 75% el porcentaje de Vigilancia del Saneamiento básico en higiene del recurso hídrico.</t>
  </si>
  <si>
    <t>2.2.2.1. - Programa 1: Salud ambiental</t>
  </si>
  <si>
    <t xml:space="preserve">Implementar cuatro (4) planes de acción,, uno cada año en el cuatrienio 2016 - 2019, para eljecutar el Programa de vigilancia de la calidad del agua para consumo humano. Reporte del análisis de los resultados obtenidos de la calidad del agua, tanto en el SIVICAP como en el IRCA.  </t>
  </si>
  <si>
    <t>Implementar cuatro (4) planes de acción , uno cada año en el cuatrienio 2016 -2019, para ejecutar el programa de Inspección, vigilancia y control sanitario en su jurisdicción, sobre los factores de  riesgo para la salud, en los establecimientos y espacios que puedan generar riesgos para la población, tales como establecimientos, educativos, restaurantes, comidas rápidas, tiendas, graneros, hostales, hospitales, cárceles, cuarteles, guarderías, ancianatos, aeropuertos y terminales terrestres,  estadios, coliseos, hogares comunitarios, sitios de esparcimiento, supermercados y similares, plazas de mercado, de abasto público y plantas de sacrificio de animales, tiendas naturistas, panela, leche, carnes, entre otros.</t>
  </si>
  <si>
    <t>Salud pública en emergencias y desastres</t>
  </si>
  <si>
    <t>Fortalecer el 80% de  los sistemas de respuestas a emergencias y desastres, implementando estrategias de atención, reconstrucción y recuperación.</t>
  </si>
  <si>
    <t>2.2.2.7. - Programa 7: Salud pública en emergencias y desastres</t>
  </si>
  <si>
    <t>Mantener  14 entidades de salud con planes de emergencia hospitalaria, en el cuatrienio 2016 -  2019.</t>
  </si>
  <si>
    <t>Implementar 14 programas taller para generar capacidad de  respuesta de la comunidad ante  situaciones de emergencias que se presenten en su entorno</t>
  </si>
  <si>
    <t>Seguridad alimentaria y nutricional</t>
  </si>
  <si>
    <t xml:space="preserve">Disminuir a 6,5% el porcentaje de niños con bajo peso al nacer a término.  
</t>
  </si>
  <si>
    <t>2.2.2.4. - Programa 4: Seguridad alimentaria y nutricional</t>
  </si>
  <si>
    <t>Contener en 35,3 por cien mil habitantes la tasa de incidencia de  las enfermedades transmitidas por alimentos y agua</t>
  </si>
  <si>
    <t>Ejecutar cuatro (4) planes de acción, uno  cada año, durante el cuatrienio 2016-2019,   para ejercer vigilancia y control sanitario  sobre los factores de riesgo para la salud, en los establecimientos y espacios que puedan generar riesgos para la población, tales como restaurantes, establecimientos de comidas rápidas tiendas, graneros,  supermercados y similares, plazas de mercado, de abasto público, plantas de sacrificio de animales, panela, leche, carnes, entre otros.</t>
  </si>
  <si>
    <t>Contener la mortalidad por desnutrición en menores de 5 años en 5,4 por 100.000 niños</t>
  </si>
  <si>
    <t>Implementar cuatro (4) planes de acción  uno cada año en el cuatrienio 2016 -2019, para la operación de la  Ruta de atención nutricional (difusión, implementación y operativización) para el municipio de Popayán e identificación, canalización e intervención de los niños y niñas menores de 5 años con desnutrición global y crónica.</t>
  </si>
  <si>
    <t>Mantener la duración de la lactancia materna exclusiva  en 4 meses</t>
  </si>
  <si>
    <t>Realizar en el cuatrienio 2016 -2019, cuatro (4) eventos del día mundial de la lactancia materna en articulación intersectorial, en apoyo a la sala amiga de la familia lactante en el entorno laboral, seguimiento a  la línea de base de la duración de la lactancia materna, en mujeres en edad fértil que estén o hallan lactado y que tengan niños mayores de 6 meses.</t>
  </si>
  <si>
    <t>Sexualidad, derechos sexuales y reproductivos</t>
  </si>
  <si>
    <t xml:space="preserve">Contener  la mortalidad materna en 45,1 por 100.000 nacidos vivos </t>
  </si>
  <si>
    <t>2.2.2.5. - Programa 5: Sexualidad, derechos sexuales y reproductivos</t>
  </si>
  <si>
    <t xml:space="preserve">Implementar cuatro (4) planes de acción, uno cada año en el periodo 2016 -2019 para la  Estrategia para la captación de gestantes y sus familias en el primer trimestre con enfoque intercultural desde la comunidad y en las instituciones de salud, brindando educación a las gestantes y su familia, enfocada en los factores de riesgo y signos de alarma de la gestación parto y puerperio, en las comunas del municipio, incentivando el control prenatal. </t>
  </si>
  <si>
    <t>Disminuir a 76,1 la tasa de fecundidad de mujeres adolescentes de 15 a 19 años.</t>
  </si>
  <si>
    <t>Implementar cuatro (4) campañas publicitarias y educativas de impacto una cada año en el cuatrienio 2016 -2019, para  la disminución de la gestación en adolescentes,</t>
  </si>
  <si>
    <t>Implementar cuatro (4)  Estrategias educativas innovadoras una cada año en el cuatrienio 2016 -2019, con trabajo lúdico, recreativo y de corresponsabilidad que promuevan el ejercicio responsable de la sexualidad y el rechazo a toda forma de explotación sexual, abuso sexual y embarazo no deseado.</t>
  </si>
  <si>
    <t>Disminuir la incidencia de VIH a 17,2 por 100.000 habitantes</t>
  </si>
  <si>
    <t xml:space="preserve">Implementar cuatro (4) estrategias   una cada año en el cuatrienio 2016 -2019, para fortalecer las capacidades de atención y acceso universal a la prevención y atención integral en ITS-VIH/SIDA, con enfoque de vulnerabilidad y coordinación sectorial y comunitaria. </t>
  </si>
  <si>
    <t>Disminuir la mortalidad por cáncer de cuello uterino en 12,3  por 100.000 mujeres</t>
  </si>
  <si>
    <t xml:space="preserve">Implementar cuatro (4) planes de acción, uno cada año, en el cuatrienio 2016 -2019, para ejecutar las jornadas municipales de salud para la prevención y la detección temprana de cáncer de cuello uterino, a través de movilización social para la promoción de derechos en el SGSSS. </t>
  </si>
  <si>
    <t xml:space="preserve">Implementar cuatro (4)  planes de acción anuales en el cuatrienio 2016 -2019, de la Política pública de Seguridad Alimentaria y Nutricional </t>
  </si>
  <si>
    <t>Implementar cuatro (4)  planes de acción anuales  en el cuatrienio 2016 -2019, de la Política pública para personas en situación de discapacidad</t>
  </si>
  <si>
    <t>Implementar cuatro (4)  planes de acción anuales en el cuatrienio 2016 -2019, de la  Política pública de personas Adultas Mayores</t>
  </si>
  <si>
    <t>Vida saludable y enfermedades transmisibles</t>
  </si>
  <si>
    <t>Contener en 95,7% la cobertura útil de vacunación con todos los biológicos que hacen parte del esquema nacional, en las poblaciones objeto del programa.</t>
  </si>
  <si>
    <t>2.2.2.6. - Programa 6: Vida saludable y enfermedades transmisibles</t>
  </si>
  <si>
    <t xml:space="preserve"> Implementar cuatro (4) planes de acción, uno cada año en el cuatrienio 2016-2019, para dar cumplimiento a las jornadas de vacunación según los lineamientos PAI</t>
  </si>
  <si>
    <t>Contener en 2,5 por 100.000 habitantes,  la tasa de mortalidad por Tuberculosis en el Municipio de Popayán.</t>
  </si>
  <si>
    <t>Implementar cuatro (4) planes de acción, uno cada año en el cuatrienio 2016 -2019, para la busqueda activda de sintomaticos respiratorios y  para conformar y fortalecer redes sociales y comunitarias DOTS Comunitario, con apoyo interinstitucional</t>
  </si>
  <si>
    <t>Contener en 0 por 100.000 habitantes, la tasa de mortalidad por lepra.</t>
  </si>
  <si>
    <t xml:space="preserve">Implementar cuatro (4) planes de acción, uno cada año en el cuatrienio 2016-2019, para la búsqueda  activa de sintomáticos de piel y del sistema nervioso periférico con inteligencia epidemiológica (solo a los contactos ) y realizar proceso de acompañamiento y desarrollas un programa de capacitaciones basado en la estrategia RBC  con articulación interinstitucional.   </t>
  </si>
  <si>
    <t xml:space="preserve">Disminuir la tasa de mortalidad por ETV a   0.5 por 100.000 habitantes </t>
  </si>
  <si>
    <t xml:space="preserve">Implementar cuatro (4) planes de acción, , uno cada año en el cuatrienio 2016-2019,  para la ejecución de estrategias de IEC, una cada año en el cuatrienio 2016-2019, dirigidas  a la comunidad acerca de la prevención de las enfermedades transmitidas por vectores como Zika, dengue y Chicungunya, así como tomar las medidas de precaución de patologías vectoriales si viaja a zonas endémicas vectoriales, como Chagas, Leshmaniasis, malaria y fiebre amarilla. </t>
  </si>
  <si>
    <t>Implementar cuatro (4) planes de acción, uno cada año en el cuatrienio 2016-2019,  para  la coordinación interinstitucional de  las jornadas de recolección de inservibles en lugares priorizados como focos de proliferación de vectores, junto con las dependencias de apoyo y con la comunidad. Detectar y eliminar criaderos de Aedes Aegypti, notificando a los encargados, administradores, gerentes, etc., en cementerios, parques, clínicas, hospitales, sitios de reciclaje, montallantas, lotes baldíos, escuelas, colegios, universidades iglesias, centros comerciales y todo lugar potencialmente accesible a criaderos en las nueve comunas del municipio de Popayán.</t>
  </si>
  <si>
    <t>Contener la tasa de mortalidad por rabia en 0 por 100.000 habitantes</t>
  </si>
  <si>
    <t>Garantizar el 80% de  coberturas útiles de vacunación  contra la Rabia   (Caninos y Felinos)  en el cuatrienio 2016 -  2019.</t>
  </si>
  <si>
    <t>Reducir   en un 20% la proliferacion Animales callejeros</t>
  </si>
  <si>
    <t>Garantizar la esterilización de 4500 animales callejeros de Popayán  en el cuatrienio 2016 -  2019.</t>
  </si>
  <si>
    <t>Contribuir al mejoramiento de las condiciones de salud y medio ambiente laboral, de la población trabajadora formal e informal del municipio de Popayán, mediante la prevención de los riesgos laborales y ocupacionales que puedan afectar negativamente el estado de bienestar y salud del trabajador.</t>
  </si>
  <si>
    <t>Salud y ámbito laboral</t>
  </si>
  <si>
    <t>Disminuir en 1,41 x 10.000 trabajadores  la tasa de mortalidad por accidentes de trabajo</t>
  </si>
  <si>
    <t>2.2.2.8. - Programa 8: Salud y ámbito laboral</t>
  </si>
  <si>
    <t xml:space="preserve">Implementar cuatro (4) planes de accion, uno cada año en el cuatrienio 2016-2019, para ejecutar la estrategia    intra y trasnsectorial  para prevenir los accidentes de trabajo y las enfermedades laborales en pequeñas y medianas empresas </t>
  </si>
  <si>
    <t>Implementar la Estrategia interinstitucional de estilos de vida saludable, que contribuya a la reducción de las tasas de morbimortalidad por enfermedades crónicas no transmisibles, y al mejoramiento de la calidad de vida de la población con estas enfermedades; lo anterior mediante acciones individuales y colectivas, de asistencia técnica, y de inspección, vigilancia y  control a los actores del sistema en el Municipio de Popayán</t>
  </si>
  <si>
    <t>Vida saludable y condiciones no transmisibles</t>
  </si>
  <si>
    <t xml:space="preserve">Contener la mortalidad por Hipertensión arterial en 11,1 por cada 100.000 habitantes del municipio de Popayán en población joven, adulta y adulta mayor.
</t>
  </si>
  <si>
    <t>2.2.2.2. - Programa 2: Vida saludable y condiciones no transmisibles</t>
  </si>
  <si>
    <t xml:space="preserve">Disminuir la mortalidad por Diabetes en el municipio de Popayán a 17,9 por 100000 habitantes </t>
  </si>
  <si>
    <t>Disminuir el indice COP promedio  en los niños de 12 años a 2,5</t>
  </si>
  <si>
    <t>Implementar cuatro (4) Planes de jornadas de salud, uno cada año en el cuatrienio 2016 -2019, que incluya una estrategia IEC en salud oral dirigida a Instituciones Educativas Y hogares infantiles, en articulación con EPS para que se desarrollen las actividades de protección específica y detección temprana.</t>
  </si>
  <si>
    <t>Incrementar la edad de inicio de consumo de tabaco en los adolescentes por encima de 11 años.</t>
  </si>
  <si>
    <t xml:space="preserve">Implementar  cuatro (4) planes de acción uno cada año  en el cuatrienio 2016 -2019, para la Estrategia de  formación a la comunidad educativa  en  estilos de vida  saludable  articulado con  secretaria de educación municipal para apoyar la implementación de entornos saludables (ley 1335 del 2009, ley 1355, actividad física).  </t>
  </si>
  <si>
    <t>Implementar la Estrategia interinstitucional que contribuya a la gestión integral de la funcionalidad familiar en la población Payanesa desde el enfoque  de la salud mental y convivencia social, mediante el fortalecimiento de factores protectores y la intervención de los factores de riesgo, para el desarrollo de estrategias de acción en los distintas etapas del ciclo de vida, que contribuyan al completo bienestar y desarrollo de la familia.</t>
  </si>
  <si>
    <t xml:space="preserve">Contener en 15,6  la prevalencia año del consumo de marihuana en población escolar </t>
  </si>
  <si>
    <t>Implementar  el 100% de la política de consumo de sustancias psicoactivas con  énfasis en prevención del uso de SPA en adolescentes. convenio de salud 656 UNODC Plan nacional para la promoción de la salud, la prevención y la atención del consumo de sustancias psicoactivas 2014-2021.</t>
  </si>
  <si>
    <t>Contener en 127,9  por 100.000 habitantes, la tasa de incidencia violencia de genero</t>
  </si>
  <si>
    <t>Operativizar  por medio de cuatro (4) planes de acción uno cada año en el cuatrienio 2016 -2019,  las redes de prevención y atención de la violencia intrafamiliar y Abuso sexual mediante el reporte mensual de casos a la secretaría de salud del municipio de Popayán.</t>
  </si>
  <si>
    <t>Valor apropiación fuente año 2017 (en pesos)</t>
  </si>
  <si>
    <t>Valor apropiación año 2017 (en pesos)</t>
  </si>
  <si>
    <t>Componentes PDSP</t>
  </si>
  <si>
    <t>1. Recursos Provenientes del Sistema General de Participaciones (SGP), los estimará el MSPS a cada Entidad Territorial conforme  a la Ley 715 de 2001</t>
  </si>
  <si>
    <t>Meses contractuales</t>
  </si>
  <si>
    <t>01.02.2.2.1.2.1.01.62.2.3.5.02.02.09</t>
  </si>
  <si>
    <t>Gestión de la salud pública</t>
  </si>
  <si>
    <t>GSP - Inspección, Vigilancia y Control</t>
  </si>
  <si>
    <t>Recursos provenientes del Sistema General de Participaciones para salud - SGP</t>
  </si>
  <si>
    <t>GSP - Gestión del talento humano</t>
  </si>
  <si>
    <t>Seguimiento y control a la ejecución de los recursos sin situación de fondos del Régimen Subsidiado</t>
  </si>
  <si>
    <t>Acta</t>
  </si>
  <si>
    <t>01.02.2.1.1.4.1.14. 62.2.3.5.01.05.01 0102.2.11.4114.64.235010304</t>
  </si>
  <si>
    <t>2. Transferencias en salud del Ministerio de Salud y Protección Social (MSPS)</t>
  </si>
  <si>
    <t>4. Recursos del Esfuerzo Propio Territorial</t>
  </si>
  <si>
    <t>Recursos del esfuerzo propio departamental, municipal o distrital destinados al sector salud</t>
  </si>
  <si>
    <t>7. Otros Recursos departamentales y/o distritales</t>
  </si>
  <si>
    <t>Promoción de la salud</t>
  </si>
  <si>
    <t>PIC - Educación y comunicación en salud</t>
  </si>
  <si>
    <t>IVA cedido de licores, vinos y aperitivos destinado a salud (IVA licores 100% salud; vinos, aperitivos y similares 70% salud)</t>
  </si>
  <si>
    <t>Contratar un (1) ingeniero para la vigilancia  de la protección del suelo y Manejo y disposición final de residuos sólidos y peligrosos</t>
  </si>
  <si>
    <t>Reportar al Sistema de Información de la Vigilancia de la Calidad del Agua para Consumo Humano - SIVICAP, el resultado de las cien (100) muestras de agua potable programadas por el Laboratorio de Salud Pública, teniendo en cuenta el análisis reportado por dicha entidad.</t>
  </si>
  <si>
    <t>Realizar dos (2) informes que contengan el análisis de los resultados obtenidos de la calidad de agua del Municipio de Popayán (Reporte del Índice de Riesgo de la Calidad de Agua - IRCA) arrojado por el Sivicap, con sus respectivas conclusiones y recomendaciones.</t>
  </si>
  <si>
    <t>Realizar seis (6) jornadas de educación ambiental referentes a sistemas simples de potabilización de agua, manejo integral de residuos sólidos y la aplicabilidad de normas de higiene y saneamiento básico en zona rural y sectores vulnerables de la zona urbana del Municipio de Popayán.</t>
  </si>
  <si>
    <t>Realizar quince (15) visitas de asistencia técnica a los Acueductos Veredales del Municipio de Popayán que son objeto de la toma de muestras de agua para la vigilancia de la calidad de agua con el fin de mejorar la operación de los mismos.</t>
  </si>
  <si>
    <t>Realizar la toma de cincuenta (50) muestras de agua para la vigilancia de cólera en aguas residuales del Municipio de Popayán según cronograma del Laboratorio de Salud Pública Departamental del Cauca (Convenio Externo).</t>
  </si>
  <si>
    <t>Realizar la toma de cincuenta (50) muestras de agua para la vigilancia de agua para uso recreativo contenida en estanque de piscinas en la zona urbana y rural del Municipio de Popayán según cronograma del Laboratorio de Salud Pública Departamental del Cauca (Convenio Externo).</t>
  </si>
  <si>
    <t>Realizar visita de verificación de cumplimiento de la normativa sanitaria y de control a sesenta (60) personas naturales o jurídicas que suministren, distribuyan o den uso recreativo al recurso hídrico (establecimientos con estanques de piscinas) en zona urbana y rural del Municipio de Popayán.</t>
  </si>
  <si>
    <t>Realizar dos (2) jornadas de socialización de la normativa sanitaria vigente colombiana dirigida a representantes legales y/o administradores de establecimientos que den uso recreativo al recurso hídrico (establecimientos con estanques de piscinas) del Municipio de Popayán.</t>
  </si>
  <si>
    <t xml:space="preserve">Realizar cuatro (4) capacitaciones ambientales que promuevan el uso de  tecnologías alternativas orientadas hacia la potabilización y sistemas de suministro de agua para consumo humano, manejo y disposición de residuos sólidos y líquidos, para la preservación de los recursos naturales y el control de la degradación ambiental en zona rural y sectores vulnerables de la zona urbana del Municipio de Popayán. </t>
  </si>
  <si>
    <t>Realizar dos (2) visitas de Inspección, Vigilancia y Control, IVC, a la empresa de Serviaseo S.A., con el fin de evaluar su cumplimiento en cuanto a recolección, transporte y disposición final de residuos sólidos.</t>
  </si>
  <si>
    <t>Realizar diez (10) visitas de verificación de las condiciones de salubridad en las áreas de disposición final de residuos sólidos en las plazas de mercado, según Resolución Municipal 74904 de 2012.</t>
  </si>
  <si>
    <t xml:space="preserve">Realizar un (1) diagnóstico situacional de los establecimientos comerciales que generan emisiones de ruido superiores a los estándares establecidos en la normatividad legal vigente. </t>
  </si>
  <si>
    <t>Realizar dos (2) jornadas de socialización de la normativa sanitaria vigente colombiana dirigida a representantes legales y/o administradores de establecimientos que presten servicio de alojamiento (hoteles, moteles y residencias) del Municipio de Popayán.</t>
  </si>
  <si>
    <t>Realizar dos (2) jornadas de educación en normas de bioseguridad y prevención de enfermedades infectocontagiosas a personal que labora en salas de estética y cosmetología ornamental del Municipio de Popayán.</t>
  </si>
  <si>
    <t>Realizar un (1)  informe mensual de los registro de los formularios RH1, diligenciados por los generadores públicos y privados del Municipio de Popayán, consolidando la información y bases de datos de acuerdo con las competencias de la Secretaría Municipal de Salud y la normatividad colombiana vigente.</t>
  </si>
  <si>
    <t>Realizar una (1) capacitación sobre el manejo del duelo dirigida a usuarios de funerarias y cementerios del Municipio de Popayán.</t>
  </si>
  <si>
    <t>Realizar una (1) capacitación sobre normatividad vigente en los requisitos y normas sanitarias dirigida al personal que labora en funerarias y cementerios del Municipio de Popayán.</t>
  </si>
  <si>
    <t>Realizar ciento veinte (120) visitas de asistencia técnica, control y vigilancia, a generadores públicos y privados de residuos hospitalarios y similares (IPS, laboratorios clinicos y centros odonológicos), incluyendo el diligenciamiento de la respectiva acta de visita.</t>
  </si>
  <si>
    <t>Realizar tres (3) visitas de verificación a centros de docencia e investigación con organismos vivos o con cadáveres del Municipio de Popayán, con el fin de confirmar el cumplimiento de la normativa sanitaria.</t>
  </si>
  <si>
    <t>Realizar cien (100) visitas de verificación a salas de belleza formales y no formales del Municipio de Popayán, con el fin de confirmar el cumplimiento de la normativa sanitaria.</t>
  </si>
  <si>
    <t>Realizar noventa (90) visitas de verificación a barberías formales y no formales del Municipio de Popayán, con el fin de confirmar el cumplimiento de la normativa sanitaria.</t>
  </si>
  <si>
    <t>Realizar cien (100) visitas de verificación a peluquerías formales y no formales del Municipio de Popayán, con el fin de confirmar el cumplimiento de la normativa sanitaria.</t>
  </si>
  <si>
    <t>Realizar dieciséis (16) visitas de verificación a escuelas de formación en cosmetología, estilistas y manicuristas formales y no formales del Municipio de Popayán, con el fin de confirmar el cumplimiento de la normativa sanitaria.</t>
  </si>
  <si>
    <t>Realizar cuarenta (40) visitas de verificación a centros de estética y servicios de piercing, pigmentación o tatuajes formales y no formales del Municipio de Popayán, con el fin de confirmar el cumplimiento de la normativa sanitaria.</t>
  </si>
  <si>
    <t>Realizar cuatro (4) visitas de verificación a salas de necropsia y/o tanatopráxia del Municipio de Popayán, con el fin de confirmar el cumplimiento de la normativa sanitaria.</t>
  </si>
  <si>
    <t>Realizar catorce (14) visitas de verificación a funerarias del Municipio de Popayán, con el fin de confirmar el cumplimiento de la normativa sanitaria.</t>
  </si>
  <si>
    <t>Realizar trece (13) visitas de verificación a cementerios del Municipio de Popayán, con el fin de confirmar el cumplimiento de la normativa sanitaria.</t>
  </si>
  <si>
    <t>Realizar cuatro (4) visitas de verificación a distribuidores de sustancias químicas formales y no formales del Municipio de Popayán, con el fin de confirmar el cumplimiento de la normativa sanitaria.</t>
  </si>
  <si>
    <t>Realizar noventa (90) visitas de verificación a ferreterías formales y no formales del Municipio de Popayán, con el fin de confirmar el cumplimiento de la normativa sanitaria.</t>
  </si>
  <si>
    <t>Realizar treinta (30) visitas de verificación a almacenes agropecuarios formales y no formales del Municipio de Popayán, con el fin de confirmar el cumplimiento de la normativa sanitaria.</t>
  </si>
  <si>
    <t>Realizar ocho (8) visitas de verificación a albergues del Municipio de Popayán, con el fin de confirmar el cumplimiento de la normativa sanitaria.</t>
  </si>
  <si>
    <t>Realizar seis (6) visitas de verificación a cuarteles del Municipio de Popayán, con el fin de confirmar el cumplimiento de la normativa sanitaria.</t>
  </si>
  <si>
    <t>Realizar ocho (8) visitas de verificación a teatros y afines del Municipio de Popayán, con el fin de confirmar el cumplimiento de la normativa sanitaria.</t>
  </si>
  <si>
    <t>Realizar veinte (20) visitas de verificación a gimnasios formales y no formales del Municipio de Popayán, con el fin de confirmar el cumplimiento de la normativa sanitaria.</t>
  </si>
  <si>
    <t>Realizar veinticinco (25) visitas de verificación a centros de encuentro religioso del Municipio de Popayán, con el fin de confirmar el cumplimiento de la normativa sanitaria.</t>
  </si>
  <si>
    <t>Realizar diez (10) visitas de verificación a centros deportivos del Municipio de Popayán, con el fin de confirmar el cumplimiento de la normativa sanitaria.</t>
  </si>
  <si>
    <t>Realizar cuatro (4) visitas de verificación a la terminal de transporte y al aeropuerto del Municipio de Popayán, con el fin de confirmar el cumplimiento de la normativa sanitaria.</t>
  </si>
  <si>
    <t>Realizar cien (100) visitas de verificación a establecimientos educativos del Municipio de Popayán, con el fin de confirmar el cumplimiento de la normativa sanitaria.</t>
  </si>
  <si>
    <t>Realizar ciento cincuenta (150) visitas de verificación a hoteles, hostales del Municipio de Popayán, con el fin de confirmar el cumplimiento de la normativa sanitaria.</t>
  </si>
  <si>
    <t>Realizar diez (10) visitas de verificación a moteles del Municipio de Popayán, con el fin de confirmar el cumplimiento de la normativa sanitaria.</t>
  </si>
  <si>
    <t>Realizar diez (10) visitas de verificación a sitios de lenocinio del Municipio de Popayán, con el fin de confirmar el cumplimiento de la normativa sanitaria.</t>
  </si>
  <si>
    <t>Realizar treinta (30) visitas de verificación a residencias del Municipio de Popayán, con el fin de confirmar el cumplimiento de la normativa sanitaria.</t>
  </si>
  <si>
    <t>Realizar dieciséis (16) visitas de verificación a imprentas y litografías formales y no formales del Municipio de Popayán, con el fin de confirmar el cumplimiento de la normativa sanitaria.</t>
  </si>
  <si>
    <t>Personas</t>
  </si>
  <si>
    <t>Muestras</t>
  </si>
  <si>
    <t>Informes</t>
  </si>
  <si>
    <t>Jornadas</t>
  </si>
  <si>
    <t>Acueductos</t>
  </si>
  <si>
    <t>Capacitaciones</t>
  </si>
  <si>
    <t>Visitas</t>
  </si>
  <si>
    <t>Áreas</t>
  </si>
  <si>
    <t>Diagnóstico</t>
  </si>
  <si>
    <t>Informe</t>
  </si>
  <si>
    <t>Capacitación</t>
  </si>
  <si>
    <t>Establecimientos</t>
  </si>
  <si>
    <t xml:space="preserve">Modos, condiciones y estilos de vida saludables y  condiciones  cronicas prevalntes </t>
  </si>
  <si>
    <t>Promocion de la salud</t>
  </si>
  <si>
    <t>Condiciones Cronicas Prevalentes</t>
  </si>
  <si>
    <t>PIC</t>
  </si>
  <si>
    <t>Realizar índice de COP  al 60% de los niños de 12 años escolarizados en el municipio de popayan con el fin de tener linea bases para 2017 y  realizar segumiento al impacto de las actividades ejecutadas , para contribuir en la salur oral de los niños.</t>
  </si>
  <si>
    <t>Cronicas prevalentes</t>
  </si>
  <si>
    <t>Promocion en salud</t>
  </si>
  <si>
    <t>COLECTIVO - PIC</t>
  </si>
  <si>
    <t>jornadas de vacunacion</t>
  </si>
  <si>
    <t xml:space="preserve">Implementar la metodologia COMBI como estrategia de información, educación y comunicación para el programa permanente de vacunación, que correspondan con las características culturales de la población, los motivos de no vacunación y que cubran efectivamente las poblaciones de riesgo, la estrategia debe ser concertada con la referente municipal del PAI. </t>
  </si>
  <si>
    <t>Estrategia IEC</t>
  </si>
  <si>
    <t>0.33</t>
  </si>
  <si>
    <t>Informe y registro diario de vacunacion</t>
  </si>
  <si>
    <t>Realizar capacitacion de actualizacion en PAI</t>
  </si>
  <si>
    <t>Capacitacion</t>
  </si>
  <si>
    <t>Implementar 1 plan de acciòn al 100%</t>
  </si>
  <si>
    <t>Implementar 1  plan de acciòn al 100%</t>
  </si>
  <si>
    <t>plan de acciòn</t>
  </si>
  <si>
    <t xml:space="preserve">jornada </t>
  </si>
  <si>
    <t>Implementar 1 plan de acciòn de la Política pública de Salud mental al 100%</t>
  </si>
  <si>
    <t xml:space="preserve">Contratar  un  (1) profesional en salud especializado para el fortalecimiento de la Planeación Integral en Salud, Participación Social y la gestión en salud pública de la dimension Vida Saludable y condiciones no transmisibles por un plazo de diez (10) meses.
</t>
  </si>
  <si>
    <t>Contratar  un  (1) profesional especiaizado en salud para el fortalecimiento del sistema de vigilancia en salud publica - SIVIGILA, por un plazo de diez (10) meses.</t>
  </si>
  <si>
    <t>Contratar  un  (1) profesional especiaizado en salud para el fortalecimiento del sistema de vigilancia en salud publica, Estadisticas vitales, por un plazo de diez (10) meses.</t>
  </si>
  <si>
    <t>Contratar  un  (1) auxiliar de enfermeria e apoyo al fortalecimiento del sistema de vigilancia en salud publica, por un plazo de diez (10) meses.</t>
  </si>
  <si>
    <t>Contratar  un  (1) profesional en contaduría pública  de apoyo al funcionamiento,  asesoria y asistencia técnica, inspección, vigilancia y control del régimen subsididado y salud pública, por un plazo de diez (10) meses.</t>
  </si>
  <si>
    <t>Contratar  un  (1) tecnólogo  de apoyo al funcionamiento,  asesoria y asistencia técnica, inspección, vigilancia y control del régimen subsididado y salud pública, por un plazo de diez (10) meses.</t>
  </si>
  <si>
    <t>Contratar  un  (1) profesional en contaduría pública  de apoyo para realizar inspección vigilancia y control a los estados de cartera de las EPS, por un plazo de diez (10) meses.</t>
  </si>
  <si>
    <t>Contratar  un  (1) profesional de enfermería  de apoyo al funcionamiento,  asesoria y asistencia técnica, inspección, vigilancia y control del régimen subsididado y salud pública,, por un plazo de diez (10) meses.</t>
  </si>
  <si>
    <t>Contratar  un  (1) ingeniero de sistemas  Hacer la depuración de los registros de afiliados en la BDUA y notificación al fosyga de las novedades mensuales. - Cruce de bases de datos entre la población del sisben, RS, RC, RE, identificando las personas que pueden acceder al RS en la zona urbana y rural y la PPNA, por un plazo de diez (10) meses.</t>
  </si>
  <si>
    <t>Contratar  un  (1) auxiliar de enfermería   para apoyar la resolución de peticiones que realicen los ciudadanos en el ejercicio de sus derechos y deberes en salud, frente a las EPS e IPS -Elaborar estadísticas que permitan evaluar el grado de satisfacción de los usuarios, referente a la atención en salud., por un plazo de diez (10) meses.</t>
  </si>
  <si>
    <t xml:space="preserve">Realizar 3  jornadas nacionales de vacunación  y 1 jornada de vacunacion  municipal . </t>
  </si>
  <si>
    <t>Realizar 9 jornadas de intensificacion de vacunacion en zonas de baja cobertura</t>
  </si>
  <si>
    <t>Contratar  un  (1) profesional de enfermeria especializado en salud publica,  con el fin de garantizar Implementacion del Modelo Integral de Atencion en Salud MIAS, por un plazo de diez (10) meses.</t>
  </si>
  <si>
    <t>Contratar  un  (1) profesional de enfermeria con especializacion en Administraccion en salud,  con el fin de realizar diagnostico situacional de la red de baja complejidad incluyendo centros de salud rurales y urbanos del Municipio de Popayan., por un plazo de diez (10) meses.</t>
  </si>
  <si>
    <t>Realizar un programa de estilos de vida saludable en cuatro comunas del municipio, con 10 Grupos de Adulto Mayor,  la poblacion adulta mayor con diagnostico de hipertension y Diabetes.</t>
  </si>
  <si>
    <t>relizar 10  talleres de prevencion de lesiones evitables de salud visual y auditiva en instituciones educativas d muniicpio de poapayan.</t>
  </si>
  <si>
    <t xml:space="preserve">Implementar  1 una estrategia de información, educación y comunicación para el fortalecimiento de la clínica del bebe (ESE POPAYAN) . Desarrollar por medio de estrategia  COMBI. </t>
  </si>
  <si>
    <t xml:space="preserve">Realizar 1 diagnostico en 6 IE respecto a estilos de vida saludable.  este proceso se realizara en articulación  con  secretaria de Educación Municipal con el objetivo de  apoyar la estrategia  de entornos saludables (ley 1335 del 2009, ley 1355, actividad física).elaboración de un plan conjunto según situación diagnostica del desarrollo de promoción de escuelas y estilos de vida saludable q involucre a los padres de familia, docentes alumnos y personal administrativo de la institución.      </t>
  </si>
  <si>
    <t>jornadas</t>
  </si>
  <si>
    <t xml:space="preserve">Grupos </t>
  </si>
  <si>
    <t xml:space="preserve">estrategia de IEC </t>
  </si>
  <si>
    <t>talleres</t>
  </si>
  <si>
    <t xml:space="preserve">Niños </t>
  </si>
  <si>
    <t>01.02.2.2.1.2.1.01.62.2.3.5.02.02.07</t>
  </si>
  <si>
    <t>Gestión de riesgo en salud</t>
  </si>
  <si>
    <t>Instituciones</t>
  </si>
  <si>
    <t>01.02.2.2.1.2.1.01.62.2.3.5.02.02.01</t>
  </si>
  <si>
    <t>Contratar a un (1) tecnico para realizar acciones de Inspección, Vigilancia y Control, IVC, que permitan la disminución de los factores de riesgo asociados al ambiente</t>
  </si>
  <si>
    <t>Realizar un  (1) seminario taller de de la RUTA de Desnutrición Aguda y Patrones de referencia en la clasificación nutricional de la población Colombiana. Dirigido a EPS, IPS, ICBF entre otros actores</t>
  </si>
  <si>
    <t>Realizar un (1) tallere de consejería en Lactancia Materna diirigido a EPS e IPS del Municipio de Popayán</t>
  </si>
  <si>
    <t xml:space="preserve">Elaborar un (1)   Plan Popayán Libre de Tuberculosis 2017-2021  en cordinación intersectorial con EAPB, EPS E IPS para el municipio de Popayán. </t>
  </si>
  <si>
    <t xml:space="preserve">Realizar   busqueda activa a 700 sintomaticos respiratorios  con inteligencia epidemiológica  2012 - 2016,  grupos de alto riesgo,con verificaciòn de calidad de la muestra, con positividad de 1% </t>
  </si>
  <si>
    <t>Docuemento</t>
  </si>
  <si>
    <t xml:space="preserve">Conformar  treinta (30)  redes sociales y comunitarias DOTS Comunitario, con apoyo interinstitucional.  </t>
  </si>
  <si>
    <t>redes sociales</t>
  </si>
  <si>
    <t>Realizar uno (1) seminario taller de actualizacion en infecciones de trasnmision sexual , dirigido a EPS e IPS del 1,2 y 3 nivel de atencion del municipio de Popayan.</t>
  </si>
  <si>
    <t>Diseñar e Implementar una (1) estrategia de IEC para garantizar el empoderamiento ciudadano para la
exigibilidad y veeduría del cumplimiento de los derechos sexuales y reproductivos; para lograr el  ejercicio de una sexualidad placentera, libre y autónoma, sin estigmas ni discriminación alguna.</t>
  </si>
  <si>
    <t>Diseñar e Implementar una (1) estrategia de IEC para la promocion del uso de metodos de PF y la Doble proteccion. Esta actividad se propone segun los resultados obtenidos en la  caracterizacion realizada en eal año 2016 en poblacion de hombres y mujeres en edad fertil, donde se establecio el conocimiento que se tiene de ITS y el conocimineto y uso de metodos de PF.</t>
  </si>
  <si>
    <t>Realizar  una (1) jornada municipal de salud para la prevención de cáncer de cuello uterino y mama. El proceso de articulacion se debe hacer con todas las EPS a cargo de la poblacion del Municipio.</t>
  </si>
  <si>
    <t>Diseñar e Implementar una (1) estrategia de IEC Apoyar acciones inherentes a la gestión en salud pública,
Específicamente en la prevención de sífilis gestacional y congenita en población Vulnerable de la ciudad de popayán.</t>
  </si>
  <si>
    <t xml:space="preserve">Implementar una (1)  estrategia de formacion de jovenes multiplicadores en una institucion eductaiva del municipio de Popayan. </t>
  </si>
  <si>
    <t xml:space="preserve">Implementar  (1) una estrategia de información, educación y comunicación para el fortalecimiento de los procesos que se articulan en pro de la disminucion de casos de embarazos adolescentes -  Desarrollar por medio de estrategia  COMBI. </t>
  </si>
  <si>
    <t>Realizar la georreferenciación del 100% de las gestantes  inscritas al programa de CPN 2015 - 2016 ESE Popayán  y realizar seguimiento por cada embarazada de la asistencia al CPN, el parto y control postparto  a fin de lograr identificar la ubicación exacta de las usuarias y la oportuna adherencia al programa de CPN y PF.</t>
  </si>
  <si>
    <t>Desarrollar 10 talleres teorico - practicos como estrategia educativa y motivacional  dirigida a las gestantes y sus familias, con enfoque intercultural y participativo que involucre los equipos de salud de los puntos de atención de la ESE, brindando educación a las gestantes y su familia, enfocada en los factores de riesgo y signos de alarma de la gestación parto y puerperio, incentivando el control prenatal.</t>
  </si>
  <si>
    <t>Realizar un (1) evento en el mes de Agosto de 2017  "conmemoración del día mundial de la lactancia materna" con población en general del municipio de Popayán.</t>
  </si>
  <si>
    <t>Canalizaciones</t>
  </si>
  <si>
    <t>Realizar  caracterización y canalizacion de 400 Gestantes en primer trimestre de gestación, a fin de lograr un incremento de la canalización  a los servicios de salud.</t>
  </si>
  <si>
    <t>documento</t>
  </si>
  <si>
    <t>Talleres</t>
  </si>
  <si>
    <t>Estrategia de formacion</t>
  </si>
  <si>
    <t>taller</t>
  </si>
  <si>
    <t>Implementar una (1) estrategia de IEC "Consultorio Rosado" para la prevencion del cancer de cervix y mama y deteccion temprana de alteraciones del cuello uterino y la  mama.</t>
  </si>
  <si>
    <t>jornada</t>
  </si>
  <si>
    <t>seminario</t>
  </si>
  <si>
    <t xml:space="preserve">Evento </t>
  </si>
  <si>
    <t xml:space="preserve">Hacer seguimiento de la línea de base de duración de la mediana  de la lactancia materna, en 385  (esta muestra no se puede definir hasta que termine el año 2016 ya que se saca del total de nacidos vivos) mujeres en edad fértil que estén o hayan lactado y que tengan niños mayores de 6 meses  y  menores de 25 meses del Municipio de Popayán. </t>
  </si>
  <si>
    <t xml:space="preserve">Realizar la búsqueda activa de sintomáticos de piel y del sistema nervioso periférico con inteligencia epidemiológica al 80% de los contactos de pacientes diagnosticados,  realizar proceso de acompañamiento y desarrollas un programa de capacitaciones basado en la estrategia RBC  con articulacion interinstitcuional.   </t>
  </si>
  <si>
    <t>Documento</t>
  </si>
  <si>
    <t>7.7.3.2
Respuesta en salud ante situaciones de emergencias y desastres</t>
  </si>
  <si>
    <t>GESTION DEL RIESGO</t>
  </si>
  <si>
    <t>Desarrollar y fortalecer el programa hospitales seguros ante desastres mediante el levantamiento del Indice de Seguridad Hospitalaria ISH en 2 hospitales o clinicas del municipio de popayan</t>
  </si>
  <si>
    <t>7.7.3.1 (Gestión integral de riesgos en emergencias y desastres)</t>
  </si>
  <si>
    <t>GESTTION DE LA SALUD PUBLICA</t>
  </si>
  <si>
    <t>GESTION DE LA SALUD PUBLICA</t>
  </si>
  <si>
    <t xml:space="preserve">Capacitaciones </t>
  </si>
  <si>
    <t xml:space="preserve">7.8.3.2
Situaciones prevalentes de origen laboral </t>
  </si>
  <si>
    <t>Diseñar una estrategia Combi para la prevencion de accidentes de trabajo y enfermedades de origen laboral dirigida a la poblacion trabajadora formal e informal del municipio</t>
  </si>
  <si>
    <t>7.8.3.1 Seguridad y salud en el trabajo</t>
  </si>
  <si>
    <t xml:space="preserve">Establecimientos </t>
  </si>
  <si>
    <t>Realizar 124 visitas de verificación de cumplimiento de la normativa sanitaria Vigente IVC  Restaurantes formales y no formales del Municipio de Popayán</t>
  </si>
  <si>
    <t>Apoyar el control  de calidad de la leche con la determinacion de temperatura, densidad, estabilidad proteica y adulterantes etc a 6 expendedores de leche cruda en la zona urbana y rural del municipio de popayan</t>
  </si>
  <si>
    <t>Jornada</t>
  </si>
  <si>
    <t>Base de datos</t>
  </si>
  <si>
    <t>Operativos</t>
  </si>
  <si>
    <t>Registro</t>
  </si>
  <si>
    <t>Transportes cárnicos</t>
  </si>
  <si>
    <t>Censo</t>
  </si>
  <si>
    <t xml:space="preserve">Especialista </t>
  </si>
  <si>
    <t xml:space="preserve">Profesional </t>
  </si>
  <si>
    <t xml:space="preserve">Tecnico </t>
  </si>
  <si>
    <t>Bachiller</t>
  </si>
  <si>
    <t xml:space="preserve">Contratar  un  (1) profesional en salud especializado para el fortalecimiento de la Planeación Integral en Salud, Participación Social y la gestión en salud pública de la dimension Vida Saludable y Enfermedades Transmisibles -  coordinación del PAI, por un plazo de diez (10) meses.
</t>
  </si>
  <si>
    <t>Contratar  un  (1) profesional en salud  para el fortalecimiento de la Planeación Integral en Salud, Participación Social y la gestión en salud pública de la dimension Sexualidad derechos Sexuales y Reproductivos, lineas de accion: ITS/VIH - Planificacion familiar - Cancer de cuello uterino, por un plazo de diez (10) meses.</t>
  </si>
  <si>
    <t>Contratar  un  (1) profesional  en salud para el fortalecimiento del sistema de vigilancia en salud publica, Epidemiologia por un plazo de diez (10) meses.</t>
  </si>
  <si>
    <t>Contratar  un  (1) profesional en salud  para el fortalecimiento de la Planeación Integral en Salud, Participación Social y la gestión en salud pública de la dimension Vida Saludable y condiciones no transmisibles - programa salud oral por un plazo de diez (10) meses.</t>
  </si>
  <si>
    <t>Contratar  un  (1) profesional en salud  para el fortalecimiento de la Planeación Integral en Salud, Participación Social y la gestión en salud pública de la dimension Sexualidad derechos Sexuales y Reproductivos, lineas de accion: maternidad segura, jovenes y adolescentes, Violencia doméstica y sexual, por un plazo de diez (10) meses.</t>
  </si>
  <si>
    <t xml:space="preserve">Contratar  un  (1) profesional en salud especializado para el fortalecimiento de la Planeación Integral en Salud, Participación Social y la gestión en salud pública de la dimension Vida Saludable y Enfermedades Transmisibles -  Apoyo a la coordinación del PAI, por un plazo de diez (10) meses.
</t>
  </si>
  <si>
    <t xml:space="preserve">Contratar  un  (1) profesional en salud especializado para el fortalecimiento de la Planeación Integral en Salud, Participación Social y la gestión en salud pública de la dimension Salud Pública en Emergencias y Desastres -  Ámbito Laboral, por un plazo de diez (10) meses.
</t>
  </si>
  <si>
    <t>Contratar un (1) profesional especializado para apoyar en las acciones inherentes del proyecto de la dimensión de salud ambiental - promoción de la salud (Hábitat saludable)</t>
  </si>
  <si>
    <t xml:space="preserve">Instituciones </t>
  </si>
  <si>
    <t>Realizar la caracterización de riesgos sociales, con énfasis en emergencias y desastres en dos  (2) comunas de Popayán</t>
  </si>
  <si>
    <t>Realizar 5 talleres de capacitación en salud y  primeros auxilios comunitarios SPAC  para la respuesta a emergencias médicas en zonas de riesgo del municipio</t>
  </si>
  <si>
    <t>Realizar 60 visitas de verificación de cumplimiento de la normativa sanitaria Vigente IVC a Restaurantes Escolares en zona urbana y rural del Municipio de Popayán.</t>
  </si>
  <si>
    <t>Realizar 30 visita de verificación de cumplimiento de la normativa sanitaria Vigente IVC  a expendios  carnicos,  en la  zona urbana  del Municipio de Popayán.</t>
  </si>
  <si>
    <t>Realizar 20 visita de verificación de cumplimiento de la normativa sanitaria Vigente IVC  a expendios  de comidas ambulantes en la  zona urbana  del Municipio de Popayán.</t>
  </si>
  <si>
    <t>Realizar  55 visitas de verificación de cumplimiento de la normativa sanitaria IVC a  cafeterías comerciales  del Municipio de Popayán.</t>
  </si>
  <si>
    <t>Realizar 72  visitas  de verificación de cumplimiento de la normativa sanitaria IVC  establecimientos de comidas rápidas comerciales  formales del Municipio de Popayán.</t>
  </si>
  <si>
    <t>Realizar 47 visitas  de verificación de cumplimiento de la normativa sanitaria Vigente IVC  a Granero y  tiendas comerciales    del Municipio de Popayán.</t>
  </si>
  <si>
    <t xml:space="preserve">Realizar 15 Jornadas  de educación en higiene de alimentos en del Municipio de Popayán </t>
  </si>
  <si>
    <t>Realizar 55 visitas de verificación de cumplimiento de la normativa sanitaria IVC  a sitios de esparcimiento de las Comunas  del Municipio de Popayán.</t>
  </si>
  <si>
    <t>Realizar  37  visitas de verificación de cumplimiento de la normativa sanitaria IVC a supermercados, depositos, autoservicios  afines  del Municipio de Popayán.</t>
  </si>
  <si>
    <t>Alimentar una (1)  base de datos para el perfil sanitario de establecimientos objeto del contrato.</t>
  </si>
  <si>
    <t>Participar en 8 operativos sanitarios para el decomiso, congelación, destrucción, clausura temporal, clausura total, en los establecimientos que incumplan las normas y representen un riesgo para la salud publica según lo establece la Ley 9 de 1979, Resolucion 2674  y demás normatividad sanitaria aplicable</t>
  </si>
  <si>
    <t xml:space="preserve">Realizar 50 visitas de verificación de cumplimiento de la normativa sanitaria Vigente  IVC a establecimientos gastronómicos comerciales y formales en locales adjudicados en las plazas de mercado del Municipio de Popayán </t>
  </si>
  <si>
    <t>Realziar 20 visitas de verificación de cumplimiento de la normativa sanitaria Vigente IVC a expendios de panela establecidos al interior y alrededores  de las plazas de mercado del Municipio de Popayán</t>
  </si>
  <si>
    <t>Realziar 20 visitas de verificación de verificación de cumplimiento de la normativa sanitaria Vigente a expendios de alimentos en terminal terrestre o aeropuerto y sectores aledaños.</t>
  </si>
  <si>
    <t>Realziar 15 visitas de verificación de cumplimiento de la normativa sanitaria Vigente a servicios de alimentación de instituciones y/o empresas públicas o privadas.</t>
  </si>
  <si>
    <t>Realizar  4 jornada de educación en Menus Saludables  en el Municipio de Popayán.</t>
  </si>
  <si>
    <t xml:space="preserve">Realziar 40 visitas de verificación de cumplimiento de la normativa sanitaria Vigente  IVC  a expendios cárnicos del Municipio de Popayán. </t>
  </si>
  <si>
    <t>Realizar el registro de 40 establecimientos carnicos del municipio de Popayan.</t>
  </si>
  <si>
    <t>Realzar 10 visitas  de verificación de cumplimiento de la normativa sanitaria  Vigente IVC  a transportes  cárnicos  del Municipio de Popayán.</t>
  </si>
  <si>
    <t>Realizar 30 visita de verificación de cumplimiento de la normativa sanitaria IVC a sitios de preparcion y consumo de alimentos de los hogares comunitarios en zona urbana y rural del Municipio de Popayán.</t>
  </si>
  <si>
    <t>Realizar 15 visitas  de verificación de cumplimiento de la normativa sanitaria y de control a cafeterías comerciales del Municipio de Popayán.</t>
  </si>
  <si>
    <t xml:space="preserve">Realizar 30 visita de verificación de cumplimiento de la normativa sanitaria y de control a discotecas (afín a establecimientos de esparcimiento)  del Municipio de Popayán  </t>
  </si>
  <si>
    <t>Realizar 3 visitas de verificacion de cumplimiento de la normativa sanitaria y de control a  sedes de reeducación a menores de edad.</t>
  </si>
  <si>
    <t>Realziar 30  visitas  de verificación de cumplimiento de la normativa sanitaria y de control a  establecimientos fitoterapeúticos  del Municipio de Popayán</t>
  </si>
  <si>
    <t>Realizar la actualizaciòn de un  (1) censo de establecimientos fitoterapeutios  del Municipio de Popaya.</t>
  </si>
  <si>
    <t>Realziar 6 visitas  a establecimientos penitenciarios y carcelarios de mujeres y hombres, alta y mediana seguridad (EPCAMS) respecto a las condiciones de alimentación y de salubridad de la edificación, según Resolución 2674 de 2013 y Ley 9 de 1979</t>
  </si>
  <si>
    <t>Realizar 1 capacitación por el INVIMA en  procesos misionales: fiscalización sanitaria, componente de inspección, vigilancia y control al personal del proyecto de seguridad sanitaria y del ambiente, según Resolución 1229 de 2013</t>
  </si>
  <si>
    <t>Realizar 6 talleres educativos de  promocion y prevencion de la salud en el ambito laboral con el fin de prevenir la ocurrecia de enfermedades de origen laboral y la disminucion de accidentes de trabajo</t>
  </si>
  <si>
    <t xml:space="preserve">Estrategia </t>
  </si>
  <si>
    <t>diagnostico</t>
  </si>
  <si>
    <t>personas</t>
  </si>
  <si>
    <t>Realizar acciones que permitan evitar la propagación de las ETV, mediante la detección y eliminación de criaderos de vectores, notificando a los encargados, adminstradores, gerentes, etc en lugares como cementerios, parques, clínicas, hospitales, colegios, universidades y en todo sitio potencialmente asequible a criaderos en las nueve comunas, para que se tomen las accones pertinentes de errradicación total de criaderos de vectores.</t>
  </si>
  <si>
    <t>comunas</t>
  </si>
  <si>
    <t>índices aédicos</t>
  </si>
  <si>
    <t>informes</t>
  </si>
  <si>
    <t>Realizar una (1) contratación de fumigaciones y/o actividad de control vectorial de las plagas de interés en salud pública, en orillas de quebradas, sumideros, áreas comunes, vías públicas, zonas verdes, recámaras</t>
  </si>
  <si>
    <t>Realizar campañas de vacunación equina contra la encefalitis equina venezolana (E.E.V) a 400 ejemplares.</t>
  </si>
  <si>
    <t>Realizar   capacitaciones en escuelas, colegios y comunidad urbana en general sobre el cumplimiento del decreto 0363 de 2.005, ley 746 de 2.002; y enfermedades de interés en salud pública como agresiones por animales potencialmente transmisores de rabia, accidentes ofídicos, leptospira y encefalitis.</t>
  </si>
  <si>
    <t>Apoyar el seguimiento de observación de animales agresores potencialmente transmisores de enfermedades zoonóticas mensualmente, por 9 meses.</t>
  </si>
  <si>
    <t>realizar el levantamiento de la linea base de establecimientos con actividades de; clinicas veterinarias y/o consultorios veterinarios, centros veterinarios, agroveterinarias y peluquerias caninas y felinas del municipio de Popayán.</t>
  </si>
  <si>
    <t xml:space="preserve">Realizar  jornadas masivas de Vacunación Antirrábica canina y felina a nivel urbano y rural, vacunado 20,000 animales.   </t>
  </si>
  <si>
    <t>Realizar visita de asistencia técnica a 60 clínicas y/o consultorios médicos veterinarios, centros veterinarios, agroveterinarias y peluquerias caninas y felinas del Municipio de popayán</t>
  </si>
  <si>
    <t xml:space="preserve">Implementar cuatro (4) planes de acción, uno cada año en el cuatrienio 2016 -2019, para ejecutar una  Estrategia de intervención  psicosocial a víctimas del conflicto armado colombiano  durante el periodo 2016 -2019 </t>
  </si>
  <si>
    <t xml:space="preserve">Implementar el 100% del Modelo de atención MIAS, basado en la Política de Atención Integral en Salud (PAIS) 
</t>
  </si>
  <si>
    <t xml:space="preserve">Ejecutar cuatro (4) planes de acción, uno  cada año, durante el cuatrienio 2016-2019, para  implementar Acciones de fortalecimiento a la red pública de baja complejidad como estrategia que reactive los diferentes puestos de salud.
</t>
  </si>
  <si>
    <t xml:space="preserve">Implementar  cuatro (4)  planes de acción, uno cada año en el cuatrienio 2016-201, para la estrategia de estilos de vida saludable con la población adulta joven y adulta mayor en articulación con las entidades de salud del Municipio de Popayán realizando actividades individuales y/o colectivas que permita disminuir las ENT
</t>
  </si>
  <si>
    <t xml:space="preserve">Contratar  un  (1) auxiliar de enfermeria de apoyo a la coordinacion, para el fortalecimiento de la Planeación Integral en Salud, Participación Social y la gestión en salud pública de la dimension Vida Saludable y condiciones no transmisibles por un plazo de diez (10) meses.
</t>
  </si>
  <si>
    <t>Contratar  un  (1) profesional en psicologia para el fortalecimiento de la Planeación Integral en Salud, Participación Social y la gestión en salud pública de la dimension Convivencia Social y Salud Mental por un plazo de diez (10) meses.</t>
  </si>
  <si>
    <t>Contratar  un  (1) profesional en psicologia para el fortalecimiento de la Planeación Integral en Salud, Participación Social y la gestión en salud pública de la atención a víctimas del conflicto armado colombiano,  por un plazo de diez (10) meses.</t>
  </si>
  <si>
    <t>Contratar  un  (1) profesional en salud  para el fortalecimiento de la Planeación Integral en Salud, Participación Social y la gestión en salud pública de la dimension Seguridad alimentaria -  Nutricional y la dimension vida Saludable y enfermedades Transmisibles TB y Lepra, por un plazo de diez (10) meses.</t>
  </si>
  <si>
    <t>Contratar  un  (1) profesional en salud para el fortalecimiento de la Planeación Integral en Salud, Participación Social y la gestión en salud pública de la dimension transversal gestion diferencial y poblaciones vulnerables - LGTBI - ETNICO por un plazo de diez (10) meses.</t>
  </si>
  <si>
    <t>Contratar  un  (1) profesional en salud para el fortalecimiento de la Planeación Integral en Salud, Participación Social y la gestión en salud pública de la dimension transversal gestion diferencial y poblaciones vulnerables - PIIA  por un plazo de diez (10) meses.</t>
  </si>
  <si>
    <t xml:space="preserve">Contratar  un  (1) profesional para el fortalecimiento de la Planeación Integral en Salud, Participación Social y la gestión en salud pública -  Apoyo a la conformación de Veedurías Ciudadanas, por un plazo de diez (10) meses.
</t>
  </si>
  <si>
    <t>Contratar  un  (1) profesional especiaizado en salud para el fortalecimiento de la Planeación Integral en Salud, Participación Social y la gestión en salud pública - seguimiento a la contratacion, por un plazo de diez (10) meses.</t>
  </si>
  <si>
    <t>Contratar  un  (1) profesional especiaizado en salud para el fortalecimiento de la Planeación Integral en Salud, Participación Social y la gestión en salud pública - resolucion 4505 - PIC por un plazo de diez (10) meses.</t>
  </si>
  <si>
    <t>Contratar un (1) auxiliar de enfermería pararealizar visitas domiciliarias de los casos de bajo peso al nacer, por un plazo de diez (10) meses.</t>
  </si>
  <si>
    <t xml:space="preserve">Contratar  un  (1) un ingeniero de sistemas de apoyo a la coordinación del PAI, por un plazo de diez (10) meses.
</t>
  </si>
  <si>
    <t>Contratar  un  (1) tecnico para la red de frio de apoyo a  la dimension Vida Saludable y Enfermedades Transmisibles, de apoyo al coordinador del PAI, por un plazo de diez (10) meses.</t>
  </si>
  <si>
    <t>Contratar  un  (1) auxiliar de enfermeria para  la dimension Vida Saludable y Enfermedades Transmisibles, de apoyo al coordinador del PAI, por un plazo de diez (10) meses.</t>
  </si>
  <si>
    <t>Contratar  un  (1) auxiliar  veterinario apoyo al fortalecimiento del sistema de vigilancia en salud publica, por un plazo de diez (10) meses.</t>
  </si>
  <si>
    <t>Contratar  un  (1) Tecnico ambiental apoyo al fortalecimiento del sistema de vigilancia en salud publica, por un plazo de diez (10) meses.</t>
  </si>
  <si>
    <t>Contratar  un  (1) Medico para el fortalecimiento del sistema de vigilancia en salud publica, apoyo a la realizacion de unidades de analisis, por un plazo de diez (10) meses</t>
  </si>
  <si>
    <t>Contratar  un  (1) profesional en salud especializado para el fortalecimiento de la Planeación Integral en Salud, Participación Social y la gestión en salud pública de la dimension Sexualidad derechos Sexuales y Reproductivos, lineas de accion: ITS/VIH - Planificacion familiar - Cancer de cuello uterino, por un plazo de diez (10) meses.</t>
  </si>
  <si>
    <t>Tecnologo</t>
  </si>
  <si>
    <t xml:space="preserve">Contratar un (1) tecnico de alimentos para Inspección vigilancia y control de la calidad e inocuidad  de los alimentos.  Plazo (10) diez meses </t>
  </si>
  <si>
    <t xml:space="preserve">Contratar un (1) ingeniero de alimentos para apoyar en las acciones inherentes del proyecto de la dimensión de salud ambiental - promoción de la salud (Hábitat saludable) - Plazo (10) diez meses 
</t>
  </si>
  <si>
    <t xml:space="preserve">Implementar  (1) una estrategia de información, educación y comunicación para el fortalecimiento de la capatacion de gestantes y remision de casos especiales como malnutricion materna  -  Desarrollar por medio de estrategia  COMBI. </t>
  </si>
  <si>
    <t>estrategia</t>
  </si>
  <si>
    <t>contratar  (1) tecnico auxiliar veterinario   un  para la  prevención, vigilancia y control, en la reducción de la carga de las enfermedades zoonoticas. Plazo  diez (10) meses</t>
  </si>
  <si>
    <t>contratar  un  (1) médico veterinario para la  prevención, vigilancia y control, en la reducción de la carga de las enfermedades zoonoticas. Plazo  diez (10) meses</t>
  </si>
  <si>
    <t>1. Recursos Provenientes del Sistema General de Participaciones (SGP), los estimará el MSPS a cada Entidad Territorial conforme  a la Ley 715 de 2001conforme  a la Ley 715 de 2001</t>
  </si>
  <si>
    <t>A.2.2.17.1</t>
  </si>
  <si>
    <t>PIC - Conformación y fortalecimiento de redes sociales, comunitarias, sectoriales e intersectoriales</t>
  </si>
  <si>
    <t>GSP - Coordinación Intersectorial</t>
  </si>
  <si>
    <t>PIC - Información en salud</t>
  </si>
  <si>
    <t>A.2.2.16.1</t>
  </si>
  <si>
    <t>PIC - Caracterización social y ambiental</t>
  </si>
  <si>
    <t>A.2.2.21.1</t>
  </si>
  <si>
    <t>PIC - Prevención y control de vectores</t>
  </si>
  <si>
    <t>A.2.2.19.1</t>
  </si>
  <si>
    <t>A.2.2.19.2</t>
  </si>
  <si>
    <t>A.2.2.18.1</t>
  </si>
  <si>
    <t>A.2.2.18.2</t>
  </si>
  <si>
    <t>A.2.2.15.1</t>
  </si>
  <si>
    <t>A.2.2.23</t>
  </si>
  <si>
    <t>Instuciones</t>
  </si>
  <si>
    <t>Animales</t>
  </si>
  <si>
    <t>Semanas</t>
  </si>
  <si>
    <t>Caballos</t>
  </si>
  <si>
    <t xml:space="preserve">Implemetar 1 programa de esterilización a fauna callejera y con tenencia perteneciente a estrartos 1 y 2. </t>
  </si>
  <si>
    <t>Reuniones</t>
  </si>
  <si>
    <t xml:space="preserve">Realizar 10  Jornadas de Promocion de los Deberes y Derechos en Salud entre la poblacion afiliada al SGSSS Regimen Subsidiado                                                     </t>
  </si>
  <si>
    <t>Realizar 10 Jornadas de Promocion de la afiliacion al SGSSS Regimen Contributivo de la poblacion con capacidad de pago para evitar la evasion y elusion de aportes</t>
  </si>
  <si>
    <t xml:space="preserve">Realizar convocatoria a traves de medios de comunicación y canales institucionales de las personas que deseen conformar los mecanismos de participación ciudadana.      </t>
  </si>
  <si>
    <t xml:space="preserve">Efectuar capacitación con material IEC que logre aportar en el conocimiento a la poblaciòn sobre las responsabilidades en veeduria ciudadana.                                                 </t>
  </si>
  <si>
    <t xml:space="preserve">Realizar 9 capacitaciones sobre deberes y derechos en salud a la comunidad en general con apoyo de lideres comunales.                                                                                        </t>
  </si>
  <si>
    <t>Realizar una (1) estrategia de comunicación para la conformacion y  el fortalecimineto de las organizaciones sociales y comunitarias.</t>
  </si>
  <si>
    <t>organizaciones</t>
  </si>
  <si>
    <t xml:space="preserve">Estrategia de IEC </t>
  </si>
  <si>
    <t>Contratar un (1) ingeniero ambiental para el fortalecimiento de la Planeación Integral en Salud, Participación Social y la gestión en salud pública de la dimension enfermedades transmisibles - ETV por un plazo de nueve (9) meses.</t>
  </si>
  <si>
    <t>Contratar un (1) tecnico ambiental que apoye la diemnsion enfermedades transmisibles - Enfermedades Transmitidas por Vectores ETV por un plazo de nueve (9) meses.</t>
  </si>
  <si>
    <t>Realizar 1 estrategia de IEC dirigida  a la comunidad acerca de la prevención de las enfermedades transmitidas por  vectores. Abordar 500 personas</t>
  </si>
  <si>
    <t>Realizar el levantamiento de 2  índices aédicos del Municipio de Popayán</t>
  </si>
  <si>
    <t>Realizar  2 jornadas de recolección de inservibles</t>
  </si>
  <si>
    <t>Realizar 4 reuniones de seguimiento trimestrales con las  ligas de usuarios.</t>
  </si>
  <si>
    <t>Realizar dos (2) talleres de planeacion hospitalario para emergencias dirigido a ips públicas y privadas de Popayán, con el enfoque metodológico de la estrategia municipal de respuesta a emergencias</t>
  </si>
  <si>
    <t>Realizar  1  diagnóstico de los perfiles de morbilidad y mortalidad de la población trabajadora informal del municipio de Popayán, dando contnuidad al proceso que inicioen el año 2016.</t>
  </si>
  <si>
    <t>Contratar  un  (1) economista para apoyar MECI y calidad.</t>
  </si>
  <si>
    <t>Contratar  un  (1) administrador de empresas para brindar  apoyo del programa Colombia Mayor.</t>
  </si>
  <si>
    <t>Contratar  un  (1) administrador de espresas para brindar  apoyo al despacho de la secretaria de salud municipal.</t>
  </si>
  <si>
    <t>Contratar  un  (1) auxiliar de enfermeriia para brindar  apoyo del programa Colombia Mayor.</t>
  </si>
  <si>
    <t xml:space="preserve">Contratar 1 abogado especialista </t>
  </si>
  <si>
    <t>Contratar  un  (1) contador público  de apoyo al funcionamiento,  asesoria y asistencia técnica, inspección, vigilancia y control del régimen subsididado y salud pública, por un plazo de diez (10) meses.</t>
  </si>
  <si>
    <t>Diseñar e implementar  un (1)  programa de promoción  de actividad física  con 70 actividades por 10 meses, en espacios públicos del  municipio  de Popayán dirigido a personas en edades entre 13 a 17  años y de 18 a 69 años, con su respectivo plan de trabajo en  el que se identifique la  planificación del ejercicio y realización de actividades de la promoción de la actividad física. Por medio de 10 informes documentales.</t>
  </si>
  <si>
    <t>actividades</t>
  </si>
  <si>
    <t>Realizar 1 una estretgia de IEC de estilos de vida saludable con las madres fami,lideres comunitarios,grupos de adulto mayor y las instituciones educativas. Bajo el modelo de la estrategia combi.</t>
  </si>
  <si>
    <t>Realizar una (1) georeferenciacion sobre entornos saludables en dos (2) comunas del municipio de popayan,con lideres comunitarios,presidentes junta acción comunal, madres comunitarias, coordinadores de adulto mayor, jovenes.</t>
  </si>
  <si>
    <t xml:space="preserve">Conformar 15 organizaciones sociales comunitarias, con lideres comunales, usuarios de salud y cuidadanos interesados  en el seguimiento de la prestaciòn del servicio de salud.           </t>
  </si>
  <si>
    <t>Prevención.</t>
  </si>
  <si>
    <t>Seguimiento ZOE Y CE implementados 2016 e implementación de una ZOE y CE con sus 7 fases en la Comuna 5 del Municipio de Popayán.</t>
  </si>
  <si>
    <t>Prevención y Mitigación.</t>
  </si>
  <si>
    <t>Seis capacitaciones a Instituciones Educativas Públicas del Municipio de Popayán relacionadas con la prevención de la violencia intrafamiliar, maltrato escolar y abuso sexual.</t>
  </si>
  <si>
    <t>Elaboración y operativizavión del Plan de acción en articulación con la Red Institucional y Comunitaria que permitan la socialización de rutas en Salud Mental.</t>
  </si>
  <si>
    <t>Promoción de la salud.</t>
  </si>
  <si>
    <t>$ 191,525,486</t>
  </si>
  <si>
    <t xml:space="preserve">Implementar cuatro (4) planes de acción , uno cada año en el cuatrienio  2016 -2019, para ejecutar una Estrategia de Articulación de redes de Protección y Apoyo Social municipal, para el desarrollo integral de programas encaminados a promover y ejecutar proyectos orientados a mejorar la vida de las personas víctimas de violencia. 
</t>
  </si>
  <si>
    <t>Realizar 2 Jornadas de formacion en Estrategias de Afrontamiento a la Poblaciòn Victima de Conflicto Armado con transtorno mental y del comportamiento Y su Nucleo Familiar.</t>
  </si>
  <si>
    <t>Realizar 1 Estrategia IEC que incluya el tema de violencia intrafamiliar y consumo de SPA en articulaciòn con la secretaria de Gobierno en aras de mejorar la vida de las victimas de violencia y que no de lugar a la duplicidad en las actividades. Tener en cuenta la estrategia COMBI</t>
  </si>
  <si>
    <t>Gestion de la salud publica</t>
  </si>
  <si>
    <t>agenda transectorial</t>
  </si>
  <si>
    <t>$ 437,772,539</t>
  </si>
  <si>
    <t>273,607,837</t>
  </si>
  <si>
    <t>1,441,814,793</t>
  </si>
  <si>
    <r>
      <t xml:space="preserve">Implementar  cuatro (4) planes de acción uno cada año en el cuatrienio 2016 -2019, para  ejecutar  el programa de  visitas domiciliarias que incluyan educación comunitaria a las gestantes captadas en el primer trimestre  que sean  inasistentes y/o  casos especiales como malnutrición materna.
</t>
    </r>
    <r>
      <rPr>
        <b/>
        <sz val="11"/>
        <color rgb="FFFF0000"/>
        <rFont val="Arial Narrow"/>
        <family val="2"/>
      </rPr>
      <t/>
    </r>
  </si>
  <si>
    <t xml:space="preserve">Implementar  cuatro (4) Planes de capacitación , uno cada año en el cuatrienio  2016 -2019, dirigidos a la comunidad educativa de las Instituciones educativas públicas del municipio en prevención de la Violencia intrafamiliar (VIF), maltrato escolar, y abuso sexual.
</t>
  </si>
  <si>
    <t>implementación de una ZOE con sus 7 fases en la Comuna 5 del Municipio de Popayán.</t>
  </si>
  <si>
    <t>implementación de un CE con sus 7 fases en la Comuna 5 del Municipio de Popayán.</t>
  </si>
  <si>
    <r>
      <t xml:space="preserve">Identificar al 80%  de los niños y niñas menores de 5 años con desnutrición global y cronica, atendidos en los 8 puntos de atención de la ESE Popayán, realizar visitas domiciliarias, con su respectiva  canalización  a los diferentes programas (ICBF - EPS - IPS - SSM).  </t>
    </r>
    <r>
      <rPr>
        <sz val="11"/>
        <color rgb="FFFF0000"/>
        <rFont val="Arial"/>
        <family val="2"/>
      </rPr>
      <t xml:space="preserve">
</t>
    </r>
  </si>
  <si>
    <t xml:space="preserve">Fuente de Financiación </t>
  </si>
  <si>
    <t>1.1.1.10.1 Fortalecimiento de la autoridad sanitaria</t>
  </si>
  <si>
    <t xml:space="preserve">Inocuidad y calidad de los
alimentos: </t>
  </si>
  <si>
    <t>Disponibilidad y acceso a
los alimentos</t>
  </si>
  <si>
    <t>Enfermedades emergentes,
reemergentes y desatendidas</t>
  </si>
  <si>
    <t>Enfermedades inmunoprevenibles</t>
  </si>
  <si>
    <t>colectivo  - PIC</t>
  </si>
  <si>
    <t>Condiciones y situaciones endemoepidémicas</t>
  </si>
  <si>
    <t>Modos, condiciones y estilos de
vida saludables</t>
  </si>
  <si>
    <t>Promoción de los derechos sexuales y reproductivos y equidad de género</t>
  </si>
  <si>
    <t>Prevención y atención integral
en Salud Sexual y Reproductiva
desde un enfoque de derechos</t>
  </si>
  <si>
    <t>Situaciones en salud relacionadas
con condiciones ambientales</t>
  </si>
  <si>
    <t xml:space="preserve">Implementar cuatros (4)  planes de acción, uno cada año en el cuatrienio 2016-2019,  para la  estrategia interinstitucional de estilos de vida saludable que contribuyan al mejoramiento de la calidad de vida de la población con diagnóstico de hipertensión y Diabetes, mediante acciones individuales y colectivas, asistencia técnica, inspección y vigilancia en las entidades de salud.
</t>
  </si>
  <si>
    <t>Realizar Control de las acciones sociales emprendidas ante las problemàticas en salud.</t>
  </si>
  <si>
    <t>documentos</t>
  </si>
  <si>
    <t>capacitaciones</t>
  </si>
  <si>
    <t xml:space="preserve">convocatorias </t>
  </si>
  <si>
    <t>Contratar  un  (1) odontologo  de apoyo al funcionamiento,  asesoria y asistencia técnica, inspección, vigilancia y control del régimen subsididado y salud pública, por un plazo de diez (10) meses.</t>
  </si>
  <si>
    <t>Contratar  un  (1) auxiliar de enfermeria de apoyo al funcionamiento,  asesoria y asistencia técnica, inspección, vigilancia y control del régimen subsididado y salud pública, por un plazo de diez (10) meses.</t>
  </si>
  <si>
    <t>Contratar  un  (1) tecnólogo contable  de apoyo al funcionamiento,  asesoria y asistencia técnica, inspección, vigilancia y control del régimen subsididado y salud pública, por un plazo de diez (10) meses.</t>
  </si>
  <si>
    <t xml:space="preserve">Promocion de la salud </t>
  </si>
  <si>
    <t>Gestion del Riesgo</t>
  </si>
  <si>
    <t>A.2.2.17.2</t>
  </si>
  <si>
    <t>A.2.2.20.1</t>
  </si>
  <si>
    <t>A.2.2.20.2.1</t>
  </si>
  <si>
    <t>A.2.2.20.2.2</t>
  </si>
  <si>
    <t>A.2.2.20.3.1</t>
  </si>
  <si>
    <t>A.2.2.15.2</t>
  </si>
  <si>
    <t>A.2.2.21.2</t>
  </si>
  <si>
    <t>A.2.2.16.2</t>
  </si>
  <si>
    <t>A.2.4.1.14</t>
  </si>
  <si>
    <t>A.2.2.22</t>
  </si>
  <si>
    <t>Desarrollo integral de las niñas, niños y adolescentes</t>
  </si>
  <si>
    <t xml:space="preserve"> Discapacidad</t>
  </si>
  <si>
    <t xml:space="preserve"> Envejecimiento y vejez</t>
  </si>
</sst>
</file>

<file path=xl/styles.xml><?xml version="1.0" encoding="utf-8"?>
<styleSheet xmlns="http://schemas.openxmlformats.org/spreadsheetml/2006/main">
  <numFmts count="2">
    <numFmt numFmtId="164" formatCode="_-&quot;$&quot;* #,##0.00_-;\-&quot;$&quot;* #,##0.00_-;_-&quot;$&quot;* &quot;-&quot;??_-;_-@_-"/>
    <numFmt numFmtId="165" formatCode="_-* #,##0.00_-;\-* #,##0.00_-;_-* &quot;-&quot;??_-;_-@_-"/>
  </numFmts>
  <fonts count="13">
    <font>
      <sz val="11"/>
      <name val="Calibri"/>
    </font>
    <font>
      <sz val="11"/>
      <color theme="1"/>
      <name val="Calibri"/>
      <family val="2"/>
      <scheme val="minor"/>
    </font>
    <font>
      <sz val="10"/>
      <color indexed="8"/>
      <name val="Arial"/>
      <family val="2"/>
    </font>
    <font>
      <sz val="11"/>
      <name val="Calibri"/>
    </font>
    <font>
      <sz val="11"/>
      <name val="Arial Narrow"/>
      <family val="2"/>
    </font>
    <font>
      <b/>
      <sz val="11"/>
      <color rgb="FFFF0000"/>
      <name val="Arial Narrow"/>
      <family val="2"/>
    </font>
    <font>
      <sz val="10"/>
      <name val="Arial"/>
      <family val="2"/>
    </font>
    <font>
      <b/>
      <sz val="11"/>
      <name val="Calibri"/>
      <family val="2"/>
    </font>
    <font>
      <b/>
      <sz val="11"/>
      <name val="Arial"/>
      <family val="2"/>
    </font>
    <font>
      <sz val="11"/>
      <name val="Arial"/>
      <family val="2"/>
    </font>
    <font>
      <sz val="11"/>
      <color rgb="FFFF0000"/>
      <name val="Arial"/>
      <family val="2"/>
    </font>
    <font>
      <sz val="12"/>
      <name val="Arial Narrow"/>
      <family val="2"/>
    </font>
    <font>
      <sz val="12"/>
      <name val="Arial"/>
      <family val="2"/>
    </font>
  </fonts>
  <fills count="17">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FFCC66"/>
        <bgColor indexed="64"/>
      </patternFill>
    </fill>
    <fill>
      <patternFill patternType="solid">
        <fgColor rgb="FF99FF99"/>
        <bgColor indexed="64"/>
      </patternFill>
    </fill>
    <fill>
      <patternFill patternType="solid">
        <fgColor rgb="FFE6AF00"/>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3BA47"/>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medium">
        <color theme="0" tint="-0.249977111117893"/>
      </left>
      <right style="thin">
        <color theme="0" tint="-0.34998626667073579"/>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style="medium">
        <color theme="0" tint="-0.249977111117893"/>
      </bottom>
      <diagonal/>
    </border>
    <border>
      <left style="medium">
        <color theme="0" tint="-0.249977111117893"/>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34998626667073579"/>
      </right>
      <top/>
      <bottom style="medium">
        <color theme="0" tint="-0.249977111117893"/>
      </bottom>
      <diagonal/>
    </border>
    <border>
      <left style="thin">
        <color theme="0" tint="-0.34998626667073579"/>
      </left>
      <right style="thin">
        <color theme="0" tint="-0.34998626667073579"/>
      </right>
      <top/>
      <bottom style="medium">
        <color theme="0" tint="-0.249977111117893"/>
      </bottom>
      <diagonal/>
    </border>
    <border>
      <left style="thin">
        <color theme="0" tint="-0.34998626667073579"/>
      </left>
      <right style="medium">
        <color theme="0" tint="-0.249977111117893"/>
      </right>
      <top/>
      <bottom style="medium">
        <color theme="0" tint="-0.249977111117893"/>
      </bottom>
      <diagonal/>
    </border>
    <border>
      <left style="medium">
        <color theme="0" tint="-0.249977111117893"/>
      </left>
      <right style="medium">
        <color theme="0" tint="-0.249977111117893"/>
      </right>
      <top/>
      <bottom style="medium">
        <color theme="0" tint="-0.249977111117893"/>
      </bottom>
      <diagonal/>
    </border>
    <border>
      <left/>
      <right style="thin">
        <color theme="0" tint="-0.34998626667073579"/>
      </right>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34998626667073579"/>
      </left>
      <right/>
      <top/>
      <bottom style="medium">
        <color theme="0" tint="-0.249977111117893"/>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theme="0" tint="-0.249977111117893"/>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right style="thin">
        <color theme="0" tint="-0.34998626667073579"/>
      </right>
      <top style="thin">
        <color theme="0" tint="-0.34998626667073579"/>
      </top>
      <bottom style="thin">
        <color theme="0" tint="-0.34998626667073579"/>
      </bottom>
      <diagonal/>
    </border>
  </borders>
  <cellStyleXfs count="6">
    <xf numFmtId="0" fontId="0" fillId="0" borderId="0"/>
    <xf numFmtId="0" fontId="1" fillId="0" borderId="0"/>
    <xf numFmtId="0" fontId="2" fillId="0" borderId="0">
      <alignment vertical="top"/>
    </xf>
    <xf numFmtId="164" fontId="3" fillId="0" borderId="0" applyFont="0" applyFill="0" applyBorder="0" applyAlignment="0" applyProtection="0"/>
    <xf numFmtId="0" fontId="6" fillId="0" borderId="0"/>
    <xf numFmtId="165" fontId="3" fillId="0" borderId="0" applyFont="0" applyFill="0" applyBorder="0" applyAlignment="0" applyProtection="0"/>
  </cellStyleXfs>
  <cellXfs count="200">
    <xf numFmtId="0" fontId="0" fillId="0" borderId="0" xfId="0" applyNumberFormat="1" applyFont="1"/>
    <xf numFmtId="0" fontId="4" fillId="12" borderId="1" xfId="0" applyNumberFormat="1" applyFont="1" applyFill="1" applyBorder="1" applyAlignment="1">
      <alignment horizontal="justify" vertical="top" wrapText="1"/>
    </xf>
    <xf numFmtId="0" fontId="4" fillId="12" borderId="1" xfId="0" applyFont="1" applyFill="1" applyBorder="1" applyAlignment="1">
      <alignment horizontal="justify" vertical="top" wrapText="1"/>
    </xf>
    <xf numFmtId="0" fontId="4" fillId="12" borderId="1" xfId="0" applyNumberFormat="1" applyFont="1" applyFill="1" applyBorder="1" applyAlignment="1">
      <alignment horizontal="justify" vertical="top" wrapText="1"/>
    </xf>
    <xf numFmtId="165" fontId="0" fillId="0" borderId="1" xfId="5" applyFont="1" applyBorder="1"/>
    <xf numFmtId="0" fontId="4" fillId="15" borderId="1" xfId="0" applyNumberFormat="1" applyFont="1" applyFill="1" applyBorder="1" applyAlignment="1">
      <alignment horizontal="justify" vertical="top" wrapText="1"/>
    </xf>
    <xf numFmtId="0" fontId="4" fillId="15" borderId="1" xfId="0" applyFont="1" applyFill="1" applyBorder="1" applyAlignment="1">
      <alignment horizontal="justify" vertical="top" wrapText="1"/>
    </xf>
    <xf numFmtId="0" fontId="4" fillId="12" borderId="3" xfId="0" applyNumberFormat="1" applyFont="1" applyFill="1" applyBorder="1" applyAlignment="1">
      <alignment horizontal="center" vertical="center" wrapText="1"/>
    </xf>
    <xf numFmtId="0" fontId="7" fillId="2" borderId="1" xfId="0" applyNumberFormat="1" applyFont="1" applyFill="1" applyBorder="1"/>
    <xf numFmtId="165" fontId="0" fillId="2" borderId="4" xfId="5" applyFont="1" applyFill="1" applyBorder="1"/>
    <xf numFmtId="165" fontId="0" fillId="0" borderId="0" xfId="0" applyNumberFormat="1" applyFont="1"/>
    <xf numFmtId="0" fontId="4" fillId="12" borderId="1" xfId="0" applyNumberFormat="1" applyFont="1" applyFill="1" applyBorder="1" applyAlignment="1">
      <alignment horizontal="justify" vertical="top" wrapText="1"/>
    </xf>
    <xf numFmtId="165" fontId="0" fillId="0" borderId="0" xfId="5" applyFont="1"/>
    <xf numFmtId="165" fontId="7" fillId="2" borderId="1" xfId="5" applyFont="1" applyFill="1" applyBorder="1"/>
    <xf numFmtId="165" fontId="0" fillId="0" borderId="2" xfId="5" applyFont="1" applyBorder="1"/>
    <xf numFmtId="0" fontId="8" fillId="0" borderId="0" xfId="0" applyNumberFormat="1" applyFont="1" applyAlignment="1">
      <alignment horizontal="justify" vertical="top" wrapText="1"/>
    </xf>
    <xf numFmtId="0" fontId="9" fillId="0" borderId="0" xfId="0" applyNumberFormat="1" applyFont="1" applyAlignment="1">
      <alignment horizontal="justify" vertical="top" wrapText="1"/>
    </xf>
    <xf numFmtId="0" fontId="9" fillId="0" borderId="0" xfId="0" applyNumberFormat="1" applyFont="1" applyAlignment="1">
      <alignment horizontal="center" vertical="center" wrapText="1"/>
    </xf>
    <xf numFmtId="0" fontId="9" fillId="6" borderId="0" xfId="0" applyNumberFormat="1" applyFont="1" applyFill="1" applyBorder="1" applyAlignment="1">
      <alignment horizontal="justify" vertical="top" wrapText="1"/>
    </xf>
    <xf numFmtId="0" fontId="9" fillId="2" borderId="5" xfId="0" applyNumberFormat="1" applyFont="1" applyFill="1" applyBorder="1" applyAlignment="1">
      <alignment horizontal="justify" vertical="top" wrapText="1"/>
    </xf>
    <xf numFmtId="0" fontId="9" fillId="2" borderId="5" xfId="0" applyNumberFormat="1" applyFont="1" applyFill="1" applyBorder="1" applyAlignment="1">
      <alignment horizontal="center" vertical="center" wrapText="1"/>
    </xf>
    <xf numFmtId="0" fontId="9" fillId="7" borderId="5" xfId="0" applyNumberFormat="1" applyFont="1" applyFill="1" applyBorder="1" applyAlignment="1">
      <alignment horizontal="justify" vertical="top" wrapText="1"/>
    </xf>
    <xf numFmtId="0" fontId="9" fillId="7" borderId="5" xfId="0" applyNumberFormat="1" applyFont="1" applyFill="1" applyBorder="1" applyAlignment="1">
      <alignment horizontal="center" vertical="center" wrapText="1"/>
    </xf>
    <xf numFmtId="0" fontId="9" fillId="12" borderId="5" xfId="0" applyNumberFormat="1" applyFont="1" applyFill="1" applyBorder="1" applyAlignment="1">
      <alignment horizontal="justify" vertical="top" wrapText="1"/>
    </xf>
    <xf numFmtId="0" fontId="9" fillId="12" borderId="5" xfId="0" applyNumberFormat="1" applyFont="1" applyFill="1" applyBorder="1" applyAlignment="1">
      <alignment horizontal="center" vertical="center" wrapText="1"/>
    </xf>
    <xf numFmtId="0" fontId="9" fillId="12" borderId="5" xfId="0" applyFont="1" applyFill="1" applyBorder="1" applyAlignment="1">
      <alignment horizontal="justify" vertical="top" wrapText="1"/>
    </xf>
    <xf numFmtId="0" fontId="9" fillId="12" borderId="1" xfId="0" applyNumberFormat="1" applyFont="1" applyFill="1" applyBorder="1" applyAlignment="1">
      <alignment horizontal="justify" vertical="top" wrapText="1"/>
    </xf>
    <xf numFmtId="0" fontId="9" fillId="15" borderId="5" xfId="0" applyNumberFormat="1" applyFont="1" applyFill="1" applyBorder="1" applyAlignment="1">
      <alignment horizontal="justify" vertical="top" wrapText="1"/>
    </xf>
    <xf numFmtId="0" fontId="9" fillId="12" borderId="0" xfId="0" applyNumberFormat="1" applyFont="1" applyFill="1" applyBorder="1" applyAlignment="1">
      <alignment horizontal="justify" vertical="top" wrapText="1"/>
    </xf>
    <xf numFmtId="0" fontId="9" fillId="4" borderId="5" xfId="0" applyNumberFormat="1" applyFont="1" applyFill="1" applyBorder="1" applyAlignment="1">
      <alignment horizontal="justify" vertical="top" wrapText="1"/>
    </xf>
    <xf numFmtId="0" fontId="9" fillId="4" borderId="5" xfId="0" applyNumberFormat="1" applyFont="1" applyFill="1" applyBorder="1" applyAlignment="1">
      <alignment horizontal="center" vertical="center" wrapText="1"/>
    </xf>
    <xf numFmtId="0" fontId="9" fillId="5" borderId="5" xfId="0" applyNumberFormat="1" applyFont="1" applyFill="1" applyBorder="1" applyAlignment="1">
      <alignment horizontal="justify" vertical="top" wrapText="1"/>
    </xf>
    <xf numFmtId="0" fontId="9" fillId="5" borderId="5" xfId="0" applyNumberFormat="1" applyFont="1" applyFill="1" applyBorder="1" applyAlignment="1">
      <alignment horizontal="center" vertical="center" wrapText="1"/>
    </xf>
    <xf numFmtId="0" fontId="9" fillId="9" borderId="5" xfId="0" applyNumberFormat="1" applyFont="1" applyFill="1" applyBorder="1" applyAlignment="1">
      <alignment horizontal="justify" vertical="top" wrapText="1"/>
    </xf>
    <xf numFmtId="0" fontId="9" fillId="9" borderId="5" xfId="0" applyNumberFormat="1" applyFont="1" applyFill="1" applyBorder="1" applyAlignment="1">
      <alignment horizontal="center" vertical="center" wrapText="1"/>
    </xf>
    <xf numFmtId="0" fontId="9" fillId="9" borderId="5" xfId="4" applyFont="1" applyFill="1" applyBorder="1" applyAlignment="1">
      <alignment horizontal="justify" vertical="top" wrapText="1"/>
    </xf>
    <xf numFmtId="0" fontId="9" fillId="9" borderId="5" xfId="0" applyFont="1" applyFill="1" applyBorder="1" applyAlignment="1">
      <alignment horizontal="justify" vertical="top" wrapText="1"/>
    </xf>
    <xf numFmtId="0" fontId="9" fillId="10" borderId="5" xfId="0" applyNumberFormat="1" applyFont="1" applyFill="1" applyBorder="1" applyAlignment="1">
      <alignment horizontal="justify" vertical="top" wrapText="1"/>
    </xf>
    <xf numFmtId="0" fontId="9" fillId="10" borderId="5" xfId="0" applyNumberFormat="1" applyFont="1" applyFill="1" applyBorder="1" applyAlignment="1">
      <alignment horizontal="center" vertical="center" wrapText="1"/>
    </xf>
    <xf numFmtId="0" fontId="9" fillId="8" borderId="5" xfId="0" applyNumberFormat="1" applyFont="1" applyFill="1" applyBorder="1" applyAlignment="1">
      <alignment horizontal="justify" vertical="top" wrapText="1"/>
    </xf>
    <xf numFmtId="0" fontId="9" fillId="8" borderId="5" xfId="0" applyNumberFormat="1" applyFont="1" applyFill="1" applyBorder="1" applyAlignment="1">
      <alignment horizontal="center" vertical="center" wrapText="1"/>
    </xf>
    <xf numFmtId="0" fontId="9" fillId="11" borderId="5" xfId="0" applyNumberFormat="1" applyFont="1" applyFill="1" applyBorder="1" applyAlignment="1">
      <alignment horizontal="justify" vertical="top" wrapText="1"/>
    </xf>
    <xf numFmtId="0" fontId="9" fillId="11" borderId="5" xfId="0" applyNumberFormat="1" applyFont="1" applyFill="1" applyBorder="1" applyAlignment="1">
      <alignment horizontal="center" vertical="center" wrapText="1"/>
    </xf>
    <xf numFmtId="9" fontId="9" fillId="11" borderId="5" xfId="0" applyNumberFormat="1" applyFont="1" applyFill="1" applyBorder="1" applyAlignment="1">
      <alignment horizontal="center" vertical="center" wrapText="1"/>
    </xf>
    <xf numFmtId="0" fontId="9" fillId="6" borderId="0" xfId="0" applyNumberFormat="1" applyFont="1" applyFill="1" applyAlignment="1">
      <alignment horizontal="justify" vertical="top" wrapText="1"/>
    </xf>
    <xf numFmtId="0" fontId="9" fillId="2" borderId="8" xfId="0" applyNumberFormat="1" applyFont="1" applyFill="1" applyBorder="1" applyAlignment="1">
      <alignment horizontal="justify" vertical="top" wrapText="1"/>
    </xf>
    <xf numFmtId="0" fontId="9" fillId="2" borderId="8" xfId="0" applyNumberFormat="1" applyFont="1" applyFill="1" applyBorder="1" applyAlignment="1">
      <alignment horizontal="center" vertical="center" wrapText="1"/>
    </xf>
    <xf numFmtId="0" fontId="9" fillId="2" borderId="10" xfId="0" applyNumberFormat="1" applyFont="1" applyFill="1" applyBorder="1" applyAlignment="1">
      <alignment horizontal="justify" vertical="top" wrapText="1"/>
    </xf>
    <xf numFmtId="0" fontId="9" fillId="2" borderId="10" xfId="0" applyNumberFormat="1" applyFont="1" applyFill="1" applyBorder="1" applyAlignment="1">
      <alignment horizontal="center" vertical="center" wrapText="1"/>
    </xf>
    <xf numFmtId="0" fontId="9" fillId="6" borderId="11" xfId="0" applyNumberFormat="1" applyFont="1" applyFill="1" applyBorder="1" applyAlignment="1">
      <alignment horizontal="justify" vertical="top" wrapText="1"/>
    </xf>
    <xf numFmtId="0" fontId="8" fillId="6" borderId="11" xfId="0" applyNumberFormat="1" applyFont="1" applyFill="1" applyBorder="1" applyAlignment="1">
      <alignment horizontal="center" vertical="center" wrapText="1"/>
    </xf>
    <xf numFmtId="0" fontId="9" fillId="6" borderId="11" xfId="0" applyNumberFormat="1" applyFont="1" applyFill="1" applyBorder="1" applyAlignment="1">
      <alignment horizontal="center" vertical="center" wrapText="1"/>
    </xf>
    <xf numFmtId="0" fontId="9" fillId="6" borderId="17" xfId="0" applyNumberFormat="1" applyFont="1" applyFill="1" applyBorder="1" applyAlignment="1">
      <alignment horizontal="justify" vertical="top" wrapText="1"/>
    </xf>
    <xf numFmtId="0" fontId="9" fillId="2" borderId="19" xfId="0" applyNumberFormat="1" applyFont="1" applyFill="1" applyBorder="1" applyAlignment="1">
      <alignment horizontal="justify" vertical="top" wrapText="1"/>
    </xf>
    <xf numFmtId="0" fontId="9" fillId="2" borderId="20" xfId="0" applyNumberFormat="1" applyFont="1" applyFill="1" applyBorder="1" applyAlignment="1">
      <alignment horizontal="justify" vertical="top" wrapText="1"/>
    </xf>
    <xf numFmtId="0" fontId="9" fillId="7" borderId="20" xfId="0" applyNumberFormat="1" applyFont="1" applyFill="1" applyBorder="1" applyAlignment="1">
      <alignment horizontal="justify" vertical="top" wrapText="1"/>
    </xf>
    <xf numFmtId="0" fontId="9" fillId="12" borderId="20" xfId="0" applyNumberFormat="1" applyFont="1" applyFill="1" applyBorder="1" applyAlignment="1">
      <alignment horizontal="justify" vertical="top" wrapText="1"/>
    </xf>
    <xf numFmtId="0" fontId="9" fillId="4" borderId="20" xfId="0" applyNumberFormat="1" applyFont="1" applyFill="1" applyBorder="1" applyAlignment="1">
      <alignment horizontal="justify" vertical="top" wrapText="1"/>
    </xf>
    <xf numFmtId="0" fontId="9" fillId="5" borderId="20" xfId="0" applyNumberFormat="1" applyFont="1" applyFill="1" applyBorder="1" applyAlignment="1">
      <alignment horizontal="justify" vertical="top" wrapText="1"/>
    </xf>
    <xf numFmtId="0" fontId="9" fillId="9" borderId="20" xfId="0" applyNumberFormat="1" applyFont="1" applyFill="1" applyBorder="1" applyAlignment="1">
      <alignment horizontal="justify" vertical="top" wrapText="1"/>
    </xf>
    <xf numFmtId="0" fontId="9" fillId="10" borderId="20" xfId="0" applyNumberFormat="1" applyFont="1" applyFill="1" applyBorder="1" applyAlignment="1">
      <alignment horizontal="justify" vertical="top" wrapText="1"/>
    </xf>
    <xf numFmtId="0" fontId="9" fillId="8" borderId="20" xfId="0" applyNumberFormat="1" applyFont="1" applyFill="1" applyBorder="1" applyAlignment="1">
      <alignment horizontal="justify" vertical="top" wrapText="1"/>
    </xf>
    <xf numFmtId="0" fontId="9" fillId="11" borderId="20" xfId="0" applyNumberFormat="1" applyFont="1" applyFill="1" applyBorder="1" applyAlignment="1">
      <alignment horizontal="justify" vertical="top" wrapText="1"/>
    </xf>
    <xf numFmtId="0" fontId="9" fillId="2" borderId="21" xfId="0" applyNumberFormat="1" applyFont="1" applyFill="1" applyBorder="1" applyAlignment="1">
      <alignment horizontal="justify" vertical="top" wrapText="1"/>
    </xf>
    <xf numFmtId="4" fontId="9" fillId="0" borderId="0" xfId="3" applyNumberFormat="1" applyFont="1" applyAlignment="1">
      <alignment horizontal="justify" vertical="top" wrapText="1"/>
    </xf>
    <xf numFmtId="3" fontId="9" fillId="0" borderId="0" xfId="0" applyNumberFormat="1" applyFont="1" applyAlignment="1">
      <alignment horizontal="justify" vertical="top" wrapText="1"/>
    </xf>
    <xf numFmtId="0" fontId="8" fillId="6" borderId="11" xfId="0" applyNumberFormat="1" applyFont="1" applyFill="1" applyBorder="1" applyAlignment="1">
      <alignment horizontal="justify" vertical="top" wrapText="1"/>
    </xf>
    <xf numFmtId="0" fontId="9" fillId="0" borderId="0" xfId="0" applyNumberFormat="1" applyFont="1" applyAlignment="1">
      <alignment horizontal="right" vertical="top" wrapText="1"/>
    </xf>
    <xf numFmtId="0" fontId="9" fillId="4" borderId="5" xfId="0" applyNumberFormat="1" applyFont="1" applyFill="1" applyBorder="1" applyAlignment="1">
      <alignment horizontal="center" vertical="top" wrapText="1"/>
    </xf>
    <xf numFmtId="0" fontId="8" fillId="8" borderId="15" xfId="0" applyNumberFormat="1" applyFont="1" applyFill="1" applyBorder="1" applyAlignment="1">
      <alignment horizontal="center" vertical="center" wrapText="1"/>
    </xf>
    <xf numFmtId="0" fontId="8" fillId="8" borderId="13" xfId="0" applyNumberFormat="1" applyFont="1" applyFill="1" applyBorder="1" applyAlignment="1">
      <alignment horizontal="center" vertical="center" wrapText="1"/>
    </xf>
    <xf numFmtId="0" fontId="8" fillId="8" borderId="18" xfId="0" applyNumberFormat="1" applyFont="1" applyFill="1" applyBorder="1" applyAlignment="1">
      <alignment horizontal="center" vertical="center" wrapText="1"/>
    </xf>
    <xf numFmtId="0" fontId="8" fillId="8" borderId="15" xfId="0" applyNumberFormat="1" applyFont="1" applyFill="1" applyBorder="1" applyAlignment="1">
      <alignment horizontal="center" vertical="center" textRotation="90" wrapText="1"/>
    </xf>
    <xf numFmtId="0" fontId="8" fillId="8" borderId="16" xfId="0" applyNumberFormat="1" applyFont="1" applyFill="1" applyBorder="1" applyAlignment="1">
      <alignment horizontal="center" vertical="center" textRotation="90" wrapText="1"/>
    </xf>
    <xf numFmtId="0" fontId="8" fillId="8" borderId="13" xfId="0" applyNumberFormat="1" applyFont="1" applyFill="1" applyBorder="1" applyAlignment="1">
      <alignment horizontal="center" vertical="center" textRotation="90" wrapText="1"/>
    </xf>
    <xf numFmtId="0" fontId="9" fillId="12" borderId="23" xfId="0" applyNumberFormat="1" applyFont="1" applyFill="1" applyBorder="1" applyAlignment="1">
      <alignment horizontal="justify" vertical="top" wrapText="1"/>
    </xf>
    <xf numFmtId="0" fontId="9" fillId="6" borderId="11" xfId="0" applyNumberFormat="1" applyFont="1" applyFill="1" applyBorder="1" applyAlignment="1">
      <alignment horizontal="right" vertical="top" wrapText="1"/>
    </xf>
    <xf numFmtId="0" fontId="9" fillId="2" borderId="10" xfId="0" applyNumberFormat="1" applyFont="1" applyFill="1" applyBorder="1" applyAlignment="1">
      <alignment horizontal="right" vertical="top" wrapText="1"/>
    </xf>
    <xf numFmtId="0" fontId="9" fillId="12" borderId="5" xfId="0" applyNumberFormat="1" applyFont="1" applyFill="1" applyBorder="1" applyAlignment="1">
      <alignment horizontal="right" vertical="top" wrapText="1"/>
    </xf>
    <xf numFmtId="0" fontId="9" fillId="4" borderId="5" xfId="0" applyNumberFormat="1" applyFont="1" applyFill="1" applyBorder="1" applyAlignment="1">
      <alignment horizontal="right" vertical="top" wrapText="1"/>
    </xf>
    <xf numFmtId="0" fontId="9" fillId="5" borderId="5" xfId="0" applyNumberFormat="1" applyFont="1" applyFill="1" applyBorder="1" applyAlignment="1">
      <alignment horizontal="right" vertical="top" wrapText="1"/>
    </xf>
    <xf numFmtId="0" fontId="9" fillId="9" borderId="5" xfId="0" applyNumberFormat="1" applyFont="1" applyFill="1" applyBorder="1" applyAlignment="1">
      <alignment horizontal="right" vertical="top" wrapText="1"/>
    </xf>
    <xf numFmtId="0" fontId="9" fillId="10" borderId="5" xfId="0" applyNumberFormat="1" applyFont="1" applyFill="1" applyBorder="1" applyAlignment="1">
      <alignment horizontal="right" vertical="top" wrapText="1"/>
    </xf>
    <xf numFmtId="0" fontId="9" fillId="8" borderId="5" xfId="0" applyNumberFormat="1" applyFont="1" applyFill="1" applyBorder="1" applyAlignment="1">
      <alignment horizontal="right" vertical="top" wrapText="1"/>
    </xf>
    <xf numFmtId="0" fontId="9" fillId="11" borderId="5" xfId="0" applyNumberFormat="1" applyFont="1" applyFill="1" applyBorder="1" applyAlignment="1">
      <alignment horizontal="right" vertical="top" wrapText="1"/>
    </xf>
    <xf numFmtId="164" fontId="9" fillId="0" borderId="0" xfId="3" applyFont="1" applyAlignment="1">
      <alignment horizontal="right" vertical="top" wrapText="1"/>
    </xf>
    <xf numFmtId="164" fontId="9" fillId="6" borderId="11" xfId="3" applyFont="1" applyFill="1" applyBorder="1" applyAlignment="1">
      <alignment horizontal="right" vertical="top" wrapText="1"/>
    </xf>
    <xf numFmtId="164" fontId="8" fillId="8" borderId="15" xfId="3" applyFont="1" applyFill="1" applyBorder="1" applyAlignment="1">
      <alignment horizontal="center" vertical="center" wrapText="1"/>
    </xf>
    <xf numFmtId="164" fontId="9" fillId="2" borderId="10" xfId="3" applyFont="1" applyFill="1" applyBorder="1" applyAlignment="1">
      <alignment horizontal="right" vertical="top" wrapText="1"/>
    </xf>
    <xf numFmtId="164" fontId="9" fillId="2" borderId="5" xfId="3" applyFont="1" applyFill="1" applyBorder="1" applyAlignment="1">
      <alignment horizontal="right" vertical="top" wrapText="1"/>
    </xf>
    <xf numFmtId="164" fontId="9" fillId="7" borderId="5" xfId="3" applyFont="1" applyFill="1" applyBorder="1" applyAlignment="1">
      <alignment horizontal="right" vertical="top" wrapText="1"/>
    </xf>
    <xf numFmtId="164" fontId="9" fillId="12" borderId="5" xfId="3" applyFont="1" applyFill="1" applyBorder="1" applyAlignment="1">
      <alignment horizontal="right" vertical="top" wrapText="1"/>
    </xf>
    <xf numFmtId="164" fontId="9" fillId="4" borderId="5" xfId="3" applyFont="1" applyFill="1" applyBorder="1" applyAlignment="1">
      <alignment horizontal="right" vertical="top" wrapText="1"/>
    </xf>
    <xf numFmtId="164" fontId="9" fillId="5" borderId="5" xfId="3" applyFont="1" applyFill="1" applyBorder="1" applyAlignment="1">
      <alignment horizontal="right" vertical="top" wrapText="1"/>
    </xf>
    <xf numFmtId="164" fontId="9" fillId="9" borderId="5" xfId="3" applyFont="1" applyFill="1" applyBorder="1" applyAlignment="1">
      <alignment horizontal="right" vertical="top" wrapText="1"/>
    </xf>
    <xf numFmtId="164" fontId="9" fillId="10" borderId="5" xfId="3" applyFont="1" applyFill="1" applyBorder="1" applyAlignment="1">
      <alignment horizontal="right" vertical="center" wrapText="1"/>
    </xf>
    <xf numFmtId="164" fontId="9" fillId="4" borderId="5" xfId="3" applyFont="1" applyFill="1" applyBorder="1" applyAlignment="1">
      <alignment vertical="top" wrapText="1"/>
    </xf>
    <xf numFmtId="164" fontId="9" fillId="8" borderId="5" xfId="3" applyFont="1" applyFill="1" applyBorder="1" applyAlignment="1">
      <alignment horizontal="right" vertical="top" wrapText="1"/>
    </xf>
    <xf numFmtId="164" fontId="9" fillId="11" borderId="5" xfId="3" applyFont="1" applyFill="1" applyBorder="1" applyAlignment="1">
      <alignment horizontal="right" vertical="top" wrapText="1"/>
    </xf>
    <xf numFmtId="164" fontId="9" fillId="2" borderId="8" xfId="3" applyFont="1" applyFill="1" applyBorder="1" applyAlignment="1">
      <alignment horizontal="right" vertical="top" wrapText="1"/>
    </xf>
    <xf numFmtId="164" fontId="8" fillId="8" borderId="13" xfId="3" applyFont="1" applyFill="1" applyBorder="1" applyAlignment="1">
      <alignment horizontal="center" vertical="center" wrapText="1"/>
    </xf>
    <xf numFmtId="164" fontId="9" fillId="10" borderId="5" xfId="3" applyFont="1" applyFill="1" applyBorder="1" applyAlignment="1">
      <alignment horizontal="right" vertical="top" wrapText="1"/>
    </xf>
    <xf numFmtId="3" fontId="8" fillId="6" borderId="13" xfId="0" applyNumberFormat="1" applyFont="1" applyFill="1" applyBorder="1" applyAlignment="1">
      <alignment horizontal="center" vertical="center" wrapText="1"/>
    </xf>
    <xf numFmtId="0" fontId="9" fillId="4" borderId="10" xfId="0" applyNumberFormat="1" applyFont="1" applyFill="1" applyBorder="1" applyAlignment="1">
      <alignment horizontal="justify" vertical="top" wrapText="1"/>
    </xf>
    <xf numFmtId="0" fontId="9" fillId="10" borderId="22" xfId="0" applyNumberFormat="1" applyFont="1" applyFill="1" applyBorder="1" applyAlignment="1">
      <alignment horizontal="justify" vertical="top" wrapText="1"/>
    </xf>
    <xf numFmtId="0" fontId="9" fillId="7" borderId="5" xfId="0" applyNumberFormat="1" applyFont="1" applyFill="1" applyBorder="1" applyAlignment="1">
      <alignment horizontal="justify" vertical="top" wrapText="1"/>
    </xf>
    <xf numFmtId="0" fontId="9" fillId="12" borderId="5" xfId="0" applyNumberFormat="1" applyFont="1" applyFill="1" applyBorder="1" applyAlignment="1">
      <alignment horizontal="justify" vertical="top" wrapText="1"/>
    </xf>
    <xf numFmtId="164" fontId="9" fillId="12" borderId="5" xfId="3" applyFont="1" applyFill="1" applyBorder="1" applyAlignment="1">
      <alignment horizontal="right" vertical="top" wrapText="1"/>
    </xf>
    <xf numFmtId="0" fontId="11" fillId="7" borderId="1" xfId="0" applyFont="1" applyFill="1" applyBorder="1" applyAlignment="1">
      <alignment horizontal="center" vertical="center" wrapText="1"/>
    </xf>
    <xf numFmtId="0" fontId="9" fillId="7" borderId="20" xfId="0" applyNumberFormat="1" applyFont="1" applyFill="1" applyBorder="1" applyAlignment="1">
      <alignment horizontal="center" vertical="center" wrapText="1"/>
    </xf>
    <xf numFmtId="0" fontId="9" fillId="7" borderId="24" xfId="0" applyNumberFormat="1" applyFont="1" applyFill="1" applyBorder="1" applyAlignment="1">
      <alignment horizontal="justify" vertical="top" wrapText="1"/>
    </xf>
    <xf numFmtId="0" fontId="12" fillId="7" borderId="1" xfId="0" applyNumberFormat="1" applyFont="1" applyFill="1" applyBorder="1" applyAlignment="1">
      <alignment horizontal="center" vertical="center" wrapText="1"/>
    </xf>
    <xf numFmtId="0" fontId="9" fillId="16" borderId="5" xfId="0" applyNumberFormat="1" applyFont="1" applyFill="1" applyBorder="1" applyAlignment="1">
      <alignment horizontal="center" vertical="center" wrapText="1"/>
    </xf>
    <xf numFmtId="0" fontId="9" fillId="16" borderId="5" xfId="0" applyNumberFormat="1" applyFont="1" applyFill="1" applyBorder="1" applyAlignment="1">
      <alignment horizontal="justify" vertical="top" wrapText="1"/>
    </xf>
    <xf numFmtId="0" fontId="9" fillId="7" borderId="5" xfId="0" applyNumberFormat="1" applyFont="1" applyFill="1" applyBorder="1" applyAlignment="1">
      <alignment horizontal="right" vertical="top" wrapText="1"/>
    </xf>
    <xf numFmtId="0" fontId="9" fillId="6" borderId="0" xfId="0" applyNumberFormat="1" applyFont="1" applyFill="1" applyAlignment="1">
      <alignment horizontal="center" vertical="center" wrapText="1"/>
    </xf>
    <xf numFmtId="0" fontId="9" fillId="6" borderId="1" xfId="0" applyNumberFormat="1" applyFont="1" applyFill="1" applyBorder="1" applyAlignment="1">
      <alignment horizontal="justify" vertical="top" wrapText="1"/>
    </xf>
    <xf numFmtId="0" fontId="9" fillId="2" borderId="22" xfId="0" applyNumberFormat="1" applyFont="1" applyFill="1" applyBorder="1" applyAlignment="1">
      <alignment horizontal="justify" vertical="top" wrapText="1"/>
    </xf>
    <xf numFmtId="0" fontId="9" fillId="2" borderId="23" xfId="0" applyNumberFormat="1" applyFont="1" applyFill="1" applyBorder="1" applyAlignment="1">
      <alignment horizontal="justify" vertical="top" wrapText="1"/>
    </xf>
    <xf numFmtId="0" fontId="9" fillId="2" borderId="10" xfId="0" applyNumberFormat="1" applyFont="1" applyFill="1" applyBorder="1" applyAlignment="1">
      <alignment horizontal="justify" vertical="top" wrapText="1"/>
    </xf>
    <xf numFmtId="164" fontId="9" fillId="12" borderId="22" xfId="3" applyFont="1" applyFill="1" applyBorder="1" applyAlignment="1">
      <alignment horizontal="right" vertical="top" wrapText="1"/>
    </xf>
    <xf numFmtId="164" fontId="9" fillId="12" borderId="23" xfId="3" applyFont="1" applyFill="1" applyBorder="1" applyAlignment="1">
      <alignment horizontal="right" vertical="top" wrapText="1"/>
    </xf>
    <xf numFmtId="164" fontId="9" fillId="12" borderId="10" xfId="3" applyFont="1" applyFill="1" applyBorder="1" applyAlignment="1">
      <alignment horizontal="right" vertical="top" wrapText="1"/>
    </xf>
    <xf numFmtId="0" fontId="9" fillId="11" borderId="22" xfId="0" applyNumberFormat="1" applyFont="1" applyFill="1" applyBorder="1" applyAlignment="1">
      <alignment horizontal="justify" vertical="top" wrapText="1"/>
    </xf>
    <xf numFmtId="0" fontId="9" fillId="11" borderId="23" xfId="0" applyNumberFormat="1" applyFont="1" applyFill="1" applyBorder="1" applyAlignment="1">
      <alignment horizontal="justify" vertical="top" wrapText="1"/>
    </xf>
    <xf numFmtId="0" fontId="9" fillId="11" borderId="10" xfId="0" applyNumberFormat="1" applyFont="1" applyFill="1" applyBorder="1" applyAlignment="1">
      <alignment horizontal="justify" vertical="top" wrapText="1"/>
    </xf>
    <xf numFmtId="0" fontId="9" fillId="11" borderId="5" xfId="0" applyNumberFormat="1" applyFont="1" applyFill="1" applyBorder="1" applyAlignment="1">
      <alignment horizontal="justify" vertical="top" wrapText="1"/>
    </xf>
    <xf numFmtId="0" fontId="9" fillId="2" borderId="5" xfId="0" applyNumberFormat="1" applyFont="1" applyFill="1" applyBorder="1" applyAlignment="1">
      <alignment horizontal="justify" vertical="top" wrapText="1"/>
    </xf>
    <xf numFmtId="0" fontId="9" fillId="10" borderId="5" xfId="0" applyNumberFormat="1" applyFont="1" applyFill="1" applyBorder="1" applyAlignment="1">
      <alignment horizontal="justify" vertical="top" wrapText="1"/>
    </xf>
    <xf numFmtId="0" fontId="9" fillId="4" borderId="5" xfId="0" applyNumberFormat="1" applyFont="1" applyFill="1" applyBorder="1" applyAlignment="1">
      <alignment horizontal="justify" vertical="top" wrapText="1"/>
    </xf>
    <xf numFmtId="0" fontId="9" fillId="5" borderId="5" xfId="0" applyNumberFormat="1" applyFont="1" applyFill="1" applyBorder="1" applyAlignment="1">
      <alignment horizontal="justify" vertical="top" wrapText="1"/>
    </xf>
    <xf numFmtId="0" fontId="9" fillId="9" borderId="5" xfId="0" applyNumberFormat="1" applyFont="1" applyFill="1" applyBorder="1" applyAlignment="1">
      <alignment horizontal="justify" vertical="top" wrapText="1"/>
    </xf>
    <xf numFmtId="164" fontId="9" fillId="9" borderId="22" xfId="3" applyFont="1" applyFill="1" applyBorder="1" applyAlignment="1">
      <alignment horizontal="right" vertical="center" wrapText="1"/>
    </xf>
    <xf numFmtId="164" fontId="9" fillId="9" borderId="23" xfId="3" applyFont="1" applyFill="1" applyBorder="1" applyAlignment="1">
      <alignment horizontal="right" vertical="center" wrapText="1"/>
    </xf>
    <xf numFmtId="164" fontId="9" fillId="9" borderId="10" xfId="3" applyFont="1" applyFill="1" applyBorder="1" applyAlignment="1">
      <alignment horizontal="right" vertical="center" wrapText="1"/>
    </xf>
    <xf numFmtId="0" fontId="9" fillId="12" borderId="22" xfId="0" applyNumberFormat="1" applyFont="1" applyFill="1" applyBorder="1" applyAlignment="1">
      <alignment horizontal="center" vertical="top" wrapText="1"/>
    </xf>
    <xf numFmtId="0" fontId="9" fillId="12" borderId="23" xfId="0" applyNumberFormat="1" applyFont="1" applyFill="1" applyBorder="1" applyAlignment="1">
      <alignment horizontal="center" vertical="top" wrapText="1"/>
    </xf>
    <xf numFmtId="0" fontId="9" fillId="12" borderId="10" xfId="0" applyNumberFormat="1" applyFont="1" applyFill="1" applyBorder="1" applyAlignment="1">
      <alignment horizontal="center" vertical="top" wrapText="1"/>
    </xf>
    <xf numFmtId="164" fontId="9" fillId="4" borderId="22" xfId="3" applyFont="1" applyFill="1" applyBorder="1" applyAlignment="1">
      <alignment horizontal="right" vertical="top" wrapText="1"/>
    </xf>
    <xf numFmtId="164" fontId="9" fillId="4" borderId="23" xfId="3" applyFont="1" applyFill="1" applyBorder="1" applyAlignment="1">
      <alignment horizontal="right" vertical="top" wrapText="1"/>
    </xf>
    <xf numFmtId="164" fontId="9" fillId="4" borderId="10" xfId="3" applyFont="1" applyFill="1" applyBorder="1" applyAlignment="1">
      <alignment horizontal="right" vertical="top" wrapText="1"/>
    </xf>
    <xf numFmtId="0" fontId="9" fillId="4" borderId="22" xfId="0" applyNumberFormat="1" applyFont="1" applyFill="1" applyBorder="1" applyAlignment="1">
      <alignment horizontal="center" vertical="top" wrapText="1"/>
    </xf>
    <xf numFmtId="0" fontId="9" fillId="4" borderId="23" xfId="0" applyNumberFormat="1" applyFont="1" applyFill="1" applyBorder="1" applyAlignment="1">
      <alignment horizontal="center" vertical="top" wrapText="1"/>
    </xf>
    <xf numFmtId="0" fontId="9" fillId="4" borderId="10" xfId="0" applyNumberFormat="1" applyFont="1" applyFill="1" applyBorder="1" applyAlignment="1">
      <alignment horizontal="center" vertical="top" wrapText="1"/>
    </xf>
    <xf numFmtId="0" fontId="9" fillId="10" borderId="22" xfId="0" applyNumberFormat="1" applyFont="1" applyFill="1" applyBorder="1" applyAlignment="1">
      <alignment horizontal="justify" vertical="top" wrapText="1"/>
    </xf>
    <xf numFmtId="0" fontId="9" fillId="10" borderId="23" xfId="0" applyNumberFormat="1" applyFont="1" applyFill="1" applyBorder="1" applyAlignment="1">
      <alignment horizontal="justify" vertical="top" wrapText="1"/>
    </xf>
    <xf numFmtId="0" fontId="9" fillId="10" borderId="10" xfId="0" applyNumberFormat="1" applyFont="1" applyFill="1" applyBorder="1" applyAlignment="1">
      <alignment horizontal="justify" vertical="top" wrapText="1"/>
    </xf>
    <xf numFmtId="0" fontId="9" fillId="4" borderId="22" xfId="0" applyNumberFormat="1" applyFont="1" applyFill="1" applyBorder="1" applyAlignment="1">
      <alignment horizontal="justify" vertical="top" wrapText="1"/>
    </xf>
    <xf numFmtId="0" fontId="9" fillId="4" borderId="23" xfId="0" applyNumberFormat="1" applyFont="1" applyFill="1" applyBorder="1" applyAlignment="1">
      <alignment horizontal="justify" vertical="top" wrapText="1"/>
    </xf>
    <xf numFmtId="0" fontId="9" fillId="4" borderId="10" xfId="0" applyNumberFormat="1" applyFont="1" applyFill="1" applyBorder="1" applyAlignment="1">
      <alignment horizontal="justify" vertical="top" wrapText="1"/>
    </xf>
    <xf numFmtId="0" fontId="9" fillId="5" borderId="22" xfId="0" applyNumberFormat="1" applyFont="1" applyFill="1" applyBorder="1" applyAlignment="1">
      <alignment horizontal="justify" vertical="top" wrapText="1"/>
    </xf>
    <xf numFmtId="0" fontId="9" fillId="5" borderId="23" xfId="0" applyNumberFormat="1" applyFont="1" applyFill="1" applyBorder="1" applyAlignment="1">
      <alignment horizontal="justify" vertical="top" wrapText="1"/>
    </xf>
    <xf numFmtId="0" fontId="9" fillId="5" borderId="10" xfId="0" applyNumberFormat="1" applyFont="1" applyFill="1" applyBorder="1" applyAlignment="1">
      <alignment horizontal="justify" vertical="top" wrapText="1"/>
    </xf>
    <xf numFmtId="0" fontId="9" fillId="9" borderId="22" xfId="0" applyNumberFormat="1" applyFont="1" applyFill="1" applyBorder="1" applyAlignment="1">
      <alignment horizontal="justify" vertical="top" wrapText="1"/>
    </xf>
    <xf numFmtId="0" fontId="9" fillId="9" borderId="23" xfId="0" applyNumberFormat="1" applyFont="1" applyFill="1" applyBorder="1" applyAlignment="1">
      <alignment horizontal="justify" vertical="top" wrapText="1"/>
    </xf>
    <xf numFmtId="0" fontId="9" fillId="9" borderId="10" xfId="0" applyNumberFormat="1" applyFont="1" applyFill="1" applyBorder="1" applyAlignment="1">
      <alignment horizontal="justify" vertical="top" wrapText="1"/>
    </xf>
    <xf numFmtId="0" fontId="9" fillId="8" borderId="22" xfId="0" applyNumberFormat="1" applyFont="1" applyFill="1" applyBorder="1" applyAlignment="1">
      <alignment horizontal="justify" vertical="top" wrapText="1"/>
    </xf>
    <xf numFmtId="0" fontId="9" fillId="8" borderId="23" xfId="0" applyNumberFormat="1" applyFont="1" applyFill="1" applyBorder="1" applyAlignment="1">
      <alignment horizontal="justify" vertical="top" wrapText="1"/>
    </xf>
    <xf numFmtId="0" fontId="9" fillId="8" borderId="10" xfId="0" applyNumberFormat="1" applyFont="1" applyFill="1" applyBorder="1" applyAlignment="1">
      <alignment horizontal="justify" vertical="top" wrapText="1"/>
    </xf>
    <xf numFmtId="0" fontId="9" fillId="8" borderId="5" xfId="0" applyNumberFormat="1" applyFont="1" applyFill="1" applyBorder="1" applyAlignment="1">
      <alignment horizontal="justify" vertical="top" wrapText="1"/>
    </xf>
    <xf numFmtId="0" fontId="9" fillId="2" borderId="8" xfId="0" applyNumberFormat="1" applyFont="1" applyFill="1" applyBorder="1" applyAlignment="1">
      <alignment horizontal="justify" vertical="top" wrapText="1"/>
    </xf>
    <xf numFmtId="164" fontId="9" fillId="2" borderId="5" xfId="3" applyFont="1" applyFill="1" applyBorder="1" applyAlignment="1">
      <alignment horizontal="right" vertical="top" wrapText="1"/>
    </xf>
    <xf numFmtId="164" fontId="9" fillId="11" borderId="5" xfId="3" applyFont="1" applyFill="1" applyBorder="1" applyAlignment="1">
      <alignment horizontal="right" vertical="top" wrapText="1"/>
    </xf>
    <xf numFmtId="164" fontId="9" fillId="4" borderId="5" xfId="3" applyFont="1" applyFill="1" applyBorder="1" applyAlignment="1">
      <alignment horizontal="right" vertical="top" wrapText="1"/>
    </xf>
    <xf numFmtId="164" fontId="9" fillId="8" borderId="5" xfId="3" applyFont="1" applyFill="1" applyBorder="1" applyAlignment="1">
      <alignment horizontal="right" vertical="top" wrapText="1"/>
    </xf>
    <xf numFmtId="0" fontId="9" fillId="8" borderId="6" xfId="0" applyNumberFormat="1" applyFont="1" applyFill="1" applyBorder="1" applyAlignment="1">
      <alignment horizontal="justify" vertical="top" wrapText="1"/>
    </xf>
    <xf numFmtId="0" fontId="9" fillId="11" borderId="6" xfId="0" applyNumberFormat="1" applyFont="1" applyFill="1" applyBorder="1" applyAlignment="1">
      <alignment horizontal="justify" vertical="top" wrapText="1"/>
    </xf>
    <xf numFmtId="164" fontId="9" fillId="5" borderId="5" xfId="3" applyFont="1" applyFill="1" applyBorder="1" applyAlignment="1">
      <alignment horizontal="right" vertical="top" wrapText="1"/>
    </xf>
    <xf numFmtId="0" fontId="9" fillId="12" borderId="5" xfId="0" applyNumberFormat="1" applyFont="1" applyFill="1" applyBorder="1" applyAlignment="1">
      <alignment horizontal="justify" vertical="top" wrapText="1"/>
    </xf>
    <xf numFmtId="0" fontId="9" fillId="7" borderId="5" xfId="0" applyNumberFormat="1" applyFont="1" applyFill="1" applyBorder="1" applyAlignment="1">
      <alignment horizontal="justify" vertical="top" wrapText="1"/>
    </xf>
    <xf numFmtId="164" fontId="9" fillId="9" borderId="22" xfId="3" applyFont="1" applyFill="1" applyBorder="1" applyAlignment="1">
      <alignment horizontal="right" vertical="top" wrapText="1"/>
    </xf>
    <xf numFmtId="164" fontId="9" fillId="9" borderId="23" xfId="3" applyFont="1" applyFill="1" applyBorder="1" applyAlignment="1">
      <alignment horizontal="right" vertical="top" wrapText="1"/>
    </xf>
    <xf numFmtId="164" fontId="9" fillId="9" borderId="10" xfId="3" applyFont="1" applyFill="1" applyBorder="1" applyAlignment="1">
      <alignment horizontal="right" vertical="top" wrapText="1"/>
    </xf>
    <xf numFmtId="164" fontId="9" fillId="9" borderId="5" xfId="3" applyFont="1" applyFill="1" applyBorder="1" applyAlignment="1">
      <alignment horizontal="right" vertical="top" wrapText="1"/>
    </xf>
    <xf numFmtId="0" fontId="8" fillId="3" borderId="11" xfId="0" applyNumberFormat="1" applyFont="1" applyFill="1" applyBorder="1" applyAlignment="1">
      <alignment horizontal="justify" vertical="top" wrapText="1"/>
    </xf>
    <xf numFmtId="0" fontId="9" fillId="2" borderId="11" xfId="0" applyNumberFormat="1" applyFont="1" applyFill="1" applyBorder="1" applyAlignment="1">
      <alignment horizontal="justify" vertical="top" wrapText="1"/>
    </xf>
    <xf numFmtId="0" fontId="9" fillId="7" borderId="11" xfId="0" applyNumberFormat="1" applyFont="1" applyFill="1" applyBorder="1" applyAlignment="1">
      <alignment horizontal="justify" vertical="top" wrapText="1"/>
    </xf>
    <xf numFmtId="0" fontId="9" fillId="12" borderId="11" xfId="0" applyNumberFormat="1" applyFont="1" applyFill="1" applyBorder="1" applyAlignment="1">
      <alignment horizontal="justify" vertical="top" wrapText="1"/>
    </xf>
    <xf numFmtId="0" fontId="9" fillId="4" borderId="11" xfId="0" applyNumberFormat="1" applyFont="1" applyFill="1" applyBorder="1" applyAlignment="1">
      <alignment horizontal="justify" vertical="top" wrapText="1"/>
    </xf>
    <xf numFmtId="0" fontId="9" fillId="5" borderId="11" xfId="0" applyNumberFormat="1" applyFont="1" applyFill="1" applyBorder="1" applyAlignment="1">
      <alignment horizontal="justify" vertical="top" wrapText="1"/>
    </xf>
    <xf numFmtId="0" fontId="9" fillId="9" borderId="11" xfId="0" applyNumberFormat="1" applyFont="1" applyFill="1" applyBorder="1" applyAlignment="1">
      <alignment horizontal="justify" vertical="top" wrapText="1"/>
    </xf>
    <xf numFmtId="0" fontId="9" fillId="10" borderId="11" xfId="0" applyNumberFormat="1" applyFont="1" applyFill="1" applyBorder="1" applyAlignment="1">
      <alignment horizontal="justify" vertical="top" wrapText="1"/>
    </xf>
    <xf numFmtId="0" fontId="9" fillId="13" borderId="11" xfId="0" applyNumberFormat="1" applyFont="1" applyFill="1" applyBorder="1" applyAlignment="1">
      <alignment horizontal="justify" vertical="top" wrapText="1"/>
    </xf>
    <xf numFmtId="0" fontId="9" fillId="8" borderId="11" xfId="0" applyNumberFormat="1" applyFont="1" applyFill="1" applyBorder="1" applyAlignment="1">
      <alignment horizontal="justify" vertical="top" wrapText="1"/>
    </xf>
    <xf numFmtId="0" fontId="9" fillId="11" borderId="11" xfId="0" applyNumberFormat="1" applyFont="1" applyFill="1" applyBorder="1" applyAlignment="1">
      <alignment horizontal="justify" vertical="top" wrapText="1"/>
    </xf>
    <xf numFmtId="0" fontId="8" fillId="8" borderId="12" xfId="0" applyNumberFormat="1" applyFont="1" applyFill="1" applyBorder="1" applyAlignment="1">
      <alignment horizontal="center" vertical="center" wrapText="1"/>
    </xf>
    <xf numFmtId="0" fontId="8" fillId="8" borderId="13" xfId="0" applyNumberFormat="1" applyFont="1" applyFill="1" applyBorder="1" applyAlignment="1">
      <alignment horizontal="center" vertical="center" wrapText="1"/>
    </xf>
    <xf numFmtId="0" fontId="8" fillId="8" borderId="14" xfId="0" applyNumberFormat="1" applyFont="1" applyFill="1" applyBorder="1" applyAlignment="1">
      <alignment horizontal="center" vertical="center" wrapText="1"/>
    </xf>
    <xf numFmtId="0" fontId="9" fillId="2" borderId="9" xfId="0" applyNumberFormat="1" applyFont="1" applyFill="1" applyBorder="1" applyAlignment="1">
      <alignment horizontal="justify" vertical="top" wrapText="1"/>
    </xf>
    <xf numFmtId="0" fontId="9" fillId="2" borderId="6" xfId="0" applyNumberFormat="1" applyFont="1" applyFill="1" applyBorder="1" applyAlignment="1">
      <alignment horizontal="justify" vertical="top" wrapText="1"/>
    </xf>
    <xf numFmtId="0" fontId="9" fillId="0" borderId="6" xfId="0" applyNumberFormat="1" applyFont="1" applyBorder="1" applyAlignment="1">
      <alignment horizontal="justify" vertical="top" wrapText="1"/>
    </xf>
    <xf numFmtId="0" fontId="9" fillId="0" borderId="5" xfId="0" applyNumberFormat="1" applyFont="1" applyBorder="1" applyAlignment="1">
      <alignment horizontal="justify" vertical="top" wrapText="1"/>
    </xf>
    <xf numFmtId="164" fontId="9" fillId="12" borderId="5" xfId="3" applyFont="1" applyFill="1" applyBorder="1" applyAlignment="1">
      <alignment horizontal="right" vertical="top" wrapText="1"/>
    </xf>
    <xf numFmtId="0" fontId="9" fillId="14" borderId="6" xfId="0" applyNumberFormat="1" applyFont="1" applyFill="1" applyBorder="1" applyAlignment="1">
      <alignment horizontal="justify" vertical="top" wrapText="1"/>
    </xf>
    <xf numFmtId="0" fontId="9" fillId="14" borderId="5" xfId="0" applyNumberFormat="1" applyFont="1" applyFill="1" applyBorder="1" applyAlignment="1">
      <alignment horizontal="justify" vertical="top" wrapText="1"/>
    </xf>
    <xf numFmtId="0" fontId="9" fillId="2" borderId="7" xfId="0" applyNumberFormat="1" applyFont="1" applyFill="1" applyBorder="1" applyAlignment="1">
      <alignment horizontal="justify" vertical="top" wrapText="1"/>
    </xf>
    <xf numFmtId="164" fontId="9" fillId="10" borderId="5" xfId="3" applyFont="1" applyFill="1" applyBorder="1" applyAlignment="1">
      <alignment horizontal="right" vertical="top" wrapText="1"/>
    </xf>
    <xf numFmtId="0" fontId="9" fillId="12" borderId="22" xfId="0" applyNumberFormat="1" applyFont="1" applyFill="1" applyBorder="1" applyAlignment="1">
      <alignment horizontal="justify" vertical="top" wrapText="1"/>
    </xf>
    <xf numFmtId="0" fontId="9" fillId="12" borderId="23" xfId="0" applyNumberFormat="1" applyFont="1" applyFill="1" applyBorder="1" applyAlignment="1">
      <alignment horizontal="justify" vertical="top" wrapText="1"/>
    </xf>
    <xf numFmtId="0" fontId="9" fillId="12" borderId="10" xfId="0" applyNumberFormat="1" applyFont="1" applyFill="1" applyBorder="1" applyAlignment="1">
      <alignment horizontal="justify" vertical="top" wrapText="1"/>
    </xf>
  </cellXfs>
  <cellStyles count="6">
    <cellStyle name="Millares" xfId="5" builtinId="3"/>
    <cellStyle name="Moneda" xfId="3" builtinId="4"/>
    <cellStyle name="Normal" xfId="0" builtinId="0"/>
    <cellStyle name="Normal 2" xfId="1"/>
    <cellStyle name="Normal 2 11" xfId="4"/>
    <cellStyle name="Normal 2 2" xfId="2"/>
  </cellStyles>
  <dxfs count="0"/>
  <tableStyles count="0" defaultTableStyle="TableStyleMedium9" defaultPivotStyle="PivotStyleLight16"/>
  <colors>
    <mruColors>
      <color rgb="FFF3BA47"/>
      <color rgb="FFFFCC66"/>
      <color rgb="FF99FF99"/>
      <color rgb="FFCC99FF"/>
      <color rgb="FFE6A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sheetPr>
  <dimension ref="A1:IP235"/>
  <sheetViews>
    <sheetView tabSelected="1" zoomScale="50" zoomScaleNormal="50" workbookViewId="0">
      <selection activeCell="CD40" sqref="CD40"/>
    </sheetView>
  </sheetViews>
  <sheetFormatPr baseColWidth="10" defaultColWidth="9.140625" defaultRowHeight="110.25" customHeight="1"/>
  <cols>
    <col min="1" max="1" width="11" style="16" customWidth="1"/>
    <col min="2" max="3" width="9.140625" style="16"/>
    <col min="4" max="4" width="20.5703125" style="16" customWidth="1"/>
    <col min="5" max="5" width="43.28515625" style="16" customWidth="1"/>
    <col min="6" max="6" width="34.28515625" style="16" customWidth="1"/>
    <col min="7" max="7" width="44" style="16" customWidth="1"/>
    <col min="8" max="8" width="40.28515625" style="16" customWidth="1"/>
    <col min="9" max="9" width="24.140625" style="85" customWidth="1"/>
    <col min="10" max="10" width="25" style="16" customWidth="1"/>
    <col min="11" max="11" width="38.5703125" style="85" bestFit="1" customWidth="1"/>
    <col min="12" max="12" width="63.85546875" style="16" customWidth="1"/>
    <col min="13" max="13" width="10.42578125" style="17" bestFit="1" customWidth="1"/>
    <col min="14" max="14" width="25" style="17" bestFit="1" customWidth="1"/>
    <col min="15" max="15" width="7" style="17" bestFit="1" customWidth="1"/>
    <col min="16" max="18" width="7.5703125" style="17" bestFit="1" customWidth="1"/>
    <col min="19" max="19" width="40.140625" style="16" bestFit="1" customWidth="1"/>
    <col min="20" max="20" width="36.7109375" style="16" hidden="1" customWidth="1"/>
    <col min="21" max="21" width="34.28515625" style="16" customWidth="1"/>
    <col min="22" max="22" width="26.85546875" style="16" customWidth="1"/>
    <col min="23" max="23" width="45.28515625" style="16" customWidth="1"/>
    <col min="24" max="24" width="42.140625" style="16" customWidth="1"/>
    <col min="25" max="25" width="20.7109375" style="67" customWidth="1"/>
    <col min="26" max="26" width="22.7109375" style="85" customWidth="1"/>
    <col min="27" max="27" width="35.5703125" style="16" customWidth="1"/>
    <col min="28" max="28" width="35.7109375" style="16" customWidth="1"/>
    <col min="29" max="29" width="31.140625" style="16" customWidth="1"/>
    <col min="30" max="250" width="9.140625" style="44"/>
    <col min="251" max="16384" width="9.140625" style="16"/>
  </cols>
  <sheetData>
    <row r="1" spans="1:250" ht="26.25" customHeight="1">
      <c r="A1" s="174" t="s">
        <v>6</v>
      </c>
      <c r="B1" s="174"/>
      <c r="C1" s="174"/>
      <c r="D1" s="174"/>
      <c r="E1" s="15"/>
      <c r="F1" s="15" t="s">
        <v>0</v>
      </c>
      <c r="G1" s="64"/>
      <c r="V1" s="65"/>
    </row>
    <row r="2" spans="1:250" ht="26.25" customHeight="1">
      <c r="A2" s="175" t="s">
        <v>28</v>
      </c>
      <c r="B2" s="175"/>
      <c r="C2" s="175"/>
      <c r="D2" s="175"/>
      <c r="E2" s="15"/>
      <c r="F2" s="16" t="s">
        <v>1</v>
      </c>
      <c r="G2" s="64"/>
      <c r="V2" s="65"/>
    </row>
    <row r="3" spans="1:250" ht="26.25" customHeight="1">
      <c r="A3" s="176" t="s">
        <v>31</v>
      </c>
      <c r="B3" s="176"/>
      <c r="C3" s="176"/>
      <c r="D3" s="176"/>
      <c r="E3" s="15"/>
      <c r="F3" s="16" t="s">
        <v>2</v>
      </c>
      <c r="G3" s="64"/>
      <c r="V3" s="65"/>
    </row>
    <row r="4" spans="1:250" ht="26.25" customHeight="1">
      <c r="A4" s="177" t="s">
        <v>38</v>
      </c>
      <c r="B4" s="177"/>
      <c r="C4" s="177"/>
      <c r="D4" s="177"/>
      <c r="E4" s="15"/>
      <c r="F4" s="16" t="s">
        <v>3</v>
      </c>
      <c r="G4" s="64"/>
      <c r="V4" s="65"/>
    </row>
    <row r="5" spans="1:250" ht="26.25" customHeight="1">
      <c r="A5" s="178" t="s">
        <v>49</v>
      </c>
      <c r="B5" s="178"/>
      <c r="C5" s="178"/>
      <c r="D5" s="178"/>
      <c r="E5" s="15"/>
      <c r="F5" s="16" t="s">
        <v>4</v>
      </c>
      <c r="G5" s="64"/>
      <c r="V5" s="65"/>
    </row>
    <row r="6" spans="1:250" ht="26.25" customHeight="1">
      <c r="A6" s="179" t="s">
        <v>54</v>
      </c>
      <c r="B6" s="179"/>
      <c r="C6" s="179"/>
      <c r="D6" s="179"/>
      <c r="E6" s="15"/>
    </row>
    <row r="7" spans="1:250" ht="26.25" customHeight="1">
      <c r="A7" s="180" t="s">
        <v>59</v>
      </c>
      <c r="B7" s="180"/>
      <c r="C7" s="180"/>
      <c r="D7" s="180"/>
      <c r="E7" s="15"/>
    </row>
    <row r="8" spans="1:250" ht="26.25" customHeight="1">
      <c r="A8" s="181" t="s">
        <v>68</v>
      </c>
      <c r="B8" s="181"/>
      <c r="C8" s="181"/>
      <c r="D8" s="181"/>
      <c r="E8" s="15"/>
    </row>
    <row r="9" spans="1:250" ht="26.25" customHeight="1">
      <c r="A9" s="182" t="s">
        <v>82</v>
      </c>
      <c r="B9" s="182"/>
      <c r="C9" s="182"/>
      <c r="D9" s="182"/>
      <c r="E9" s="15"/>
    </row>
    <row r="10" spans="1:250" ht="26.25" customHeight="1">
      <c r="A10" s="183" t="s">
        <v>98</v>
      </c>
      <c r="B10" s="183"/>
      <c r="C10" s="183"/>
      <c r="D10" s="183"/>
      <c r="E10" s="15"/>
    </row>
    <row r="11" spans="1:250" ht="26.25" customHeight="1">
      <c r="A11" s="184" t="s">
        <v>103</v>
      </c>
      <c r="B11" s="184"/>
      <c r="C11" s="184"/>
      <c r="D11" s="184"/>
      <c r="E11" s="15"/>
    </row>
    <row r="12" spans="1:250" s="44" customFormat="1" ht="24" customHeight="1">
      <c r="A12" s="49"/>
      <c r="B12" s="49"/>
      <c r="C12" s="49"/>
      <c r="D12" s="49"/>
      <c r="E12" s="49"/>
      <c r="F12" s="49"/>
      <c r="G12" s="49"/>
      <c r="H12" s="49"/>
      <c r="I12" s="86"/>
      <c r="J12" s="49"/>
      <c r="K12" s="86"/>
      <c r="L12" s="49"/>
      <c r="M12" s="50"/>
      <c r="N12" s="50"/>
      <c r="O12" s="50"/>
      <c r="P12" s="50"/>
      <c r="Q12" s="50"/>
      <c r="R12" s="51"/>
      <c r="S12" s="49"/>
      <c r="T12" s="49"/>
      <c r="U12" s="49"/>
      <c r="V12" s="49"/>
      <c r="W12" s="49"/>
      <c r="X12" s="49"/>
      <c r="Y12" s="76"/>
      <c r="Z12" s="86"/>
      <c r="AA12" s="49"/>
      <c r="AB12" s="49"/>
      <c r="AC12" s="52"/>
    </row>
    <row r="13" spans="1:250" s="44" customFormat="1" ht="24" customHeight="1" thickBot="1">
      <c r="A13" s="66"/>
      <c r="B13" s="66"/>
      <c r="C13" s="66"/>
      <c r="D13" s="66"/>
      <c r="E13" s="49"/>
      <c r="F13" s="49"/>
      <c r="G13" s="49"/>
      <c r="H13" s="49"/>
      <c r="I13" s="86"/>
      <c r="J13" s="49"/>
      <c r="K13" s="86"/>
      <c r="L13" s="49"/>
      <c r="M13" s="50"/>
      <c r="N13" s="50"/>
      <c r="O13" s="50"/>
      <c r="P13" s="50"/>
      <c r="Q13" s="50"/>
      <c r="R13" s="51"/>
      <c r="S13" s="49"/>
      <c r="T13" s="49"/>
      <c r="U13" s="49"/>
      <c r="V13" s="49"/>
      <c r="W13" s="49"/>
      <c r="X13" s="49"/>
      <c r="Y13" s="102"/>
      <c r="Z13" s="86"/>
      <c r="AA13" s="49"/>
      <c r="AB13" s="49"/>
      <c r="AC13" s="52"/>
    </row>
    <row r="14" spans="1:250" s="44" customFormat="1" ht="24" customHeight="1">
      <c r="A14" s="49"/>
      <c r="B14" s="49"/>
      <c r="C14" s="49"/>
      <c r="D14" s="49"/>
      <c r="E14" s="49"/>
      <c r="F14" s="49"/>
      <c r="G14" s="49"/>
      <c r="H14" s="49"/>
      <c r="I14" s="86"/>
      <c r="J14" s="49"/>
      <c r="K14" s="86"/>
      <c r="L14" s="49"/>
      <c r="M14" s="50"/>
      <c r="N14" s="50"/>
      <c r="O14" s="50"/>
      <c r="P14" s="50"/>
      <c r="Q14" s="50"/>
      <c r="R14" s="51"/>
      <c r="S14" s="49"/>
      <c r="T14" s="49"/>
      <c r="U14" s="49"/>
      <c r="V14" s="49"/>
      <c r="W14" s="49"/>
      <c r="X14" s="49"/>
      <c r="Y14" s="76"/>
      <c r="Z14" s="86"/>
      <c r="AA14" s="49"/>
      <c r="AB14" s="49"/>
      <c r="AC14" s="52"/>
    </row>
    <row r="15" spans="1:250" s="17" customFormat="1" ht="110.25" customHeight="1" thickBot="1">
      <c r="A15" s="185" t="s">
        <v>5</v>
      </c>
      <c r="B15" s="186" t="s">
        <v>5</v>
      </c>
      <c r="C15" s="186" t="s">
        <v>5</v>
      </c>
      <c r="D15" s="187" t="s">
        <v>5</v>
      </c>
      <c r="E15" s="69" t="s">
        <v>6</v>
      </c>
      <c r="F15" s="69" t="s">
        <v>7</v>
      </c>
      <c r="G15" s="69" t="s">
        <v>8</v>
      </c>
      <c r="H15" s="69" t="s">
        <v>9</v>
      </c>
      <c r="I15" s="87" t="s">
        <v>117</v>
      </c>
      <c r="J15" s="69" t="s">
        <v>10</v>
      </c>
      <c r="K15" s="87" t="s">
        <v>116</v>
      </c>
      <c r="L15" s="69" t="s">
        <v>11</v>
      </c>
      <c r="M15" s="72" t="s">
        <v>12</v>
      </c>
      <c r="N15" s="73" t="s">
        <v>13</v>
      </c>
      <c r="O15" s="74" t="s">
        <v>14</v>
      </c>
      <c r="P15" s="74" t="s">
        <v>15</v>
      </c>
      <c r="Q15" s="74" t="s">
        <v>16</v>
      </c>
      <c r="R15" s="74" t="s">
        <v>17</v>
      </c>
      <c r="S15" s="70" t="s">
        <v>118</v>
      </c>
      <c r="T15" s="70" t="s">
        <v>18</v>
      </c>
      <c r="U15" s="70" t="s">
        <v>19</v>
      </c>
      <c r="V15" s="70" t="s">
        <v>20</v>
      </c>
      <c r="W15" s="69" t="s">
        <v>442</v>
      </c>
      <c r="X15" s="70" t="s">
        <v>21</v>
      </c>
      <c r="Y15" s="70" t="s">
        <v>22</v>
      </c>
      <c r="Z15" s="100" t="s">
        <v>23</v>
      </c>
      <c r="AA15" s="70" t="s">
        <v>24</v>
      </c>
      <c r="AB15" s="70" t="s">
        <v>25</v>
      </c>
      <c r="AC15" s="71" t="s">
        <v>26</v>
      </c>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15"/>
      <c r="CS15" s="115"/>
      <c r="CT15" s="115"/>
      <c r="CU15" s="115"/>
      <c r="CV15" s="115"/>
      <c r="CW15" s="115"/>
      <c r="CX15" s="115"/>
      <c r="CY15" s="115"/>
      <c r="CZ15" s="115"/>
      <c r="DA15" s="115"/>
      <c r="DB15" s="115"/>
      <c r="DC15" s="115"/>
      <c r="DD15" s="115"/>
      <c r="DE15" s="115"/>
      <c r="DF15" s="115"/>
      <c r="DG15" s="115"/>
      <c r="DH15" s="115"/>
      <c r="DI15" s="115"/>
      <c r="DJ15" s="115"/>
      <c r="DK15" s="115"/>
      <c r="DL15" s="115"/>
      <c r="DM15" s="115"/>
      <c r="DN15" s="115"/>
      <c r="DO15" s="115"/>
      <c r="DP15" s="115"/>
      <c r="DQ15" s="115"/>
      <c r="DR15" s="115"/>
      <c r="DS15" s="115"/>
      <c r="DT15" s="115"/>
      <c r="DU15" s="115"/>
      <c r="DV15" s="115"/>
      <c r="DW15" s="115"/>
      <c r="DX15" s="115"/>
      <c r="DY15" s="115"/>
      <c r="DZ15" s="115"/>
      <c r="EA15" s="115"/>
      <c r="EB15" s="115"/>
      <c r="EC15" s="115"/>
      <c r="ED15" s="115"/>
      <c r="EE15" s="115"/>
      <c r="EF15" s="115"/>
      <c r="EG15" s="115"/>
      <c r="EH15" s="115"/>
      <c r="EI15" s="115"/>
      <c r="EJ15" s="115"/>
      <c r="EK15" s="115"/>
      <c r="EL15" s="115"/>
      <c r="EM15" s="115"/>
      <c r="EN15" s="115"/>
      <c r="EO15" s="115"/>
      <c r="EP15" s="115"/>
      <c r="EQ15" s="115"/>
      <c r="ER15" s="115"/>
      <c r="ES15" s="115"/>
      <c r="ET15" s="115"/>
      <c r="EU15" s="115"/>
      <c r="EV15" s="115"/>
      <c r="EW15" s="115"/>
      <c r="EX15" s="115"/>
      <c r="EY15" s="115"/>
      <c r="EZ15" s="115"/>
      <c r="FA15" s="115"/>
      <c r="FB15" s="115"/>
      <c r="FC15" s="115"/>
      <c r="FD15" s="115"/>
      <c r="FE15" s="115"/>
      <c r="FF15" s="115"/>
      <c r="FG15" s="115"/>
      <c r="FH15" s="115"/>
      <c r="FI15" s="115"/>
      <c r="FJ15" s="115"/>
      <c r="FK15" s="115"/>
      <c r="FL15" s="115"/>
      <c r="FM15" s="115"/>
      <c r="FN15" s="115"/>
      <c r="FO15" s="115"/>
      <c r="FP15" s="115"/>
      <c r="FQ15" s="115"/>
      <c r="FR15" s="115"/>
      <c r="FS15" s="115"/>
      <c r="FT15" s="115"/>
      <c r="FU15" s="115"/>
      <c r="FV15" s="115"/>
      <c r="FW15" s="115"/>
      <c r="FX15" s="115"/>
      <c r="FY15" s="115"/>
      <c r="FZ15" s="115"/>
      <c r="GA15" s="115"/>
      <c r="GB15" s="115"/>
      <c r="GC15" s="115"/>
      <c r="GD15" s="115"/>
      <c r="GE15" s="115"/>
      <c r="GF15" s="115"/>
      <c r="GG15" s="115"/>
      <c r="GH15" s="115"/>
      <c r="GI15" s="115"/>
      <c r="GJ15" s="115"/>
      <c r="GK15" s="115"/>
      <c r="GL15" s="115"/>
      <c r="GM15" s="115"/>
      <c r="GN15" s="115"/>
      <c r="GO15" s="115"/>
      <c r="GP15" s="115"/>
      <c r="GQ15" s="115"/>
      <c r="GR15" s="115"/>
      <c r="GS15" s="115"/>
      <c r="GT15" s="115"/>
      <c r="GU15" s="115"/>
      <c r="GV15" s="115"/>
      <c r="GW15" s="115"/>
      <c r="GX15" s="115"/>
      <c r="GY15" s="115"/>
      <c r="GZ15" s="115"/>
      <c r="HA15" s="115"/>
      <c r="HB15" s="115"/>
      <c r="HC15" s="115"/>
      <c r="HD15" s="115"/>
      <c r="HE15" s="115"/>
      <c r="HF15" s="115"/>
      <c r="HG15" s="115"/>
      <c r="HH15" s="115"/>
      <c r="HI15" s="115"/>
      <c r="HJ15" s="115"/>
      <c r="HK15" s="115"/>
      <c r="HL15" s="115"/>
      <c r="HM15" s="115"/>
      <c r="HN15" s="115"/>
      <c r="HO15" s="115"/>
      <c r="HP15" s="115"/>
      <c r="HQ15" s="115"/>
      <c r="HR15" s="115"/>
      <c r="HS15" s="115"/>
      <c r="HT15" s="115"/>
      <c r="HU15" s="115"/>
      <c r="HV15" s="115"/>
      <c r="HW15" s="115"/>
      <c r="HX15" s="115"/>
      <c r="HY15" s="115"/>
      <c r="HZ15" s="115"/>
      <c r="IA15" s="115"/>
      <c r="IB15" s="115"/>
      <c r="IC15" s="115"/>
      <c r="ID15" s="115"/>
      <c r="IE15" s="115"/>
      <c r="IF15" s="115"/>
      <c r="IG15" s="115"/>
      <c r="IH15" s="115"/>
      <c r="II15" s="115"/>
      <c r="IJ15" s="115"/>
      <c r="IK15" s="115"/>
      <c r="IL15" s="115"/>
      <c r="IM15" s="115"/>
      <c r="IN15" s="115"/>
      <c r="IO15" s="115"/>
      <c r="IP15" s="115"/>
    </row>
    <row r="16" spans="1:250" ht="99" customHeight="1">
      <c r="A16" s="188" t="s">
        <v>27</v>
      </c>
      <c r="B16" s="119" t="s">
        <v>27</v>
      </c>
      <c r="C16" s="119" t="s">
        <v>27</v>
      </c>
      <c r="D16" s="119" t="s">
        <v>27</v>
      </c>
      <c r="E16" s="119" t="s">
        <v>28</v>
      </c>
      <c r="F16" s="47" t="s">
        <v>29</v>
      </c>
      <c r="G16" s="47" t="s">
        <v>30</v>
      </c>
      <c r="H16" s="47" t="s">
        <v>346</v>
      </c>
      <c r="I16" s="88">
        <v>7500000</v>
      </c>
      <c r="J16" s="119" t="s">
        <v>119</v>
      </c>
      <c r="K16" s="88">
        <f>I16</f>
        <v>7500000</v>
      </c>
      <c r="L16" s="47" t="s">
        <v>430</v>
      </c>
      <c r="M16" s="48">
        <v>2</v>
      </c>
      <c r="N16" s="48" t="s">
        <v>210</v>
      </c>
      <c r="O16" s="48">
        <v>0</v>
      </c>
      <c r="P16" s="48">
        <v>1</v>
      </c>
      <c r="Q16" s="48">
        <v>0</v>
      </c>
      <c r="R16" s="48">
        <v>0</v>
      </c>
      <c r="S16" s="47" t="s">
        <v>462</v>
      </c>
      <c r="T16" s="47"/>
      <c r="U16" s="47" t="s">
        <v>432</v>
      </c>
      <c r="V16" s="47" t="s">
        <v>195</v>
      </c>
      <c r="W16" s="119" t="s">
        <v>119</v>
      </c>
      <c r="X16" s="119" t="s">
        <v>124</v>
      </c>
      <c r="Y16" s="77" t="s">
        <v>375</v>
      </c>
      <c r="Z16" s="88">
        <f t="shared" ref="Z16:Z60" si="0">K16</f>
        <v>7500000</v>
      </c>
      <c r="AA16" s="47" t="s">
        <v>35</v>
      </c>
      <c r="AB16" s="47" t="s">
        <v>35</v>
      </c>
      <c r="AC16" s="53" t="s">
        <v>36</v>
      </c>
    </row>
    <row r="17" spans="1:29" ht="88.5" customHeight="1">
      <c r="A17" s="189" t="s">
        <v>27</v>
      </c>
      <c r="B17" s="127" t="s">
        <v>27</v>
      </c>
      <c r="C17" s="127" t="s">
        <v>27</v>
      </c>
      <c r="D17" s="127" t="s">
        <v>27</v>
      </c>
      <c r="E17" s="127"/>
      <c r="F17" s="19" t="s">
        <v>29</v>
      </c>
      <c r="G17" s="19" t="s">
        <v>30</v>
      </c>
      <c r="H17" s="19" t="s">
        <v>429</v>
      </c>
      <c r="I17" s="88">
        <v>7500000</v>
      </c>
      <c r="J17" s="127"/>
      <c r="K17" s="89">
        <f>I17</f>
        <v>7500000</v>
      </c>
      <c r="L17" s="19" t="s">
        <v>431</v>
      </c>
      <c r="M17" s="20">
        <v>1</v>
      </c>
      <c r="N17" s="20" t="s">
        <v>202</v>
      </c>
      <c r="O17" s="20">
        <v>0</v>
      </c>
      <c r="P17" s="20">
        <v>0.33</v>
      </c>
      <c r="Q17" s="20">
        <v>0.33</v>
      </c>
      <c r="R17" s="20">
        <v>0.33</v>
      </c>
      <c r="S17" s="47" t="s">
        <v>462</v>
      </c>
      <c r="T17" s="19"/>
      <c r="U17" s="19" t="s">
        <v>193</v>
      </c>
      <c r="V17" s="19" t="s">
        <v>195</v>
      </c>
      <c r="W17" s="127"/>
      <c r="X17" s="127"/>
      <c r="Y17" s="77" t="s">
        <v>375</v>
      </c>
      <c r="Z17" s="89">
        <f t="shared" si="0"/>
        <v>7500000</v>
      </c>
      <c r="AA17" s="19" t="s">
        <v>35</v>
      </c>
      <c r="AB17" s="19" t="s">
        <v>35</v>
      </c>
      <c r="AC17" s="54" t="s">
        <v>36</v>
      </c>
    </row>
    <row r="18" spans="1:29" ht="68.25" customHeight="1">
      <c r="A18" s="190" t="s">
        <v>27</v>
      </c>
      <c r="B18" s="191" t="s">
        <v>27</v>
      </c>
      <c r="C18" s="191" t="s">
        <v>27</v>
      </c>
      <c r="D18" s="191" t="s">
        <v>27</v>
      </c>
      <c r="E18" s="21" t="s">
        <v>31</v>
      </c>
      <c r="F18" s="21" t="s">
        <v>32</v>
      </c>
      <c r="G18" s="21" t="s">
        <v>33</v>
      </c>
      <c r="H18" s="21" t="s">
        <v>34</v>
      </c>
      <c r="I18" s="90" t="s">
        <v>428</v>
      </c>
      <c r="J18" s="21" t="s">
        <v>130</v>
      </c>
      <c r="K18" s="90" t="s">
        <v>428</v>
      </c>
      <c r="L18" s="21" t="s">
        <v>211</v>
      </c>
      <c r="M18" s="22">
        <v>1</v>
      </c>
      <c r="N18" s="22" t="s">
        <v>209</v>
      </c>
      <c r="O18" s="22">
        <v>0</v>
      </c>
      <c r="P18" s="22">
        <v>0.33</v>
      </c>
      <c r="Q18" s="22">
        <v>0.33</v>
      </c>
      <c r="R18" s="22">
        <v>0.33</v>
      </c>
      <c r="S18" s="105" t="s">
        <v>462</v>
      </c>
      <c r="T18" s="21"/>
      <c r="U18" s="21" t="s">
        <v>193</v>
      </c>
      <c r="V18" s="21" t="s">
        <v>377</v>
      </c>
      <c r="W18" s="21" t="s">
        <v>130</v>
      </c>
      <c r="X18" s="21" t="s">
        <v>131</v>
      </c>
      <c r="Y18" s="108" t="s">
        <v>473</v>
      </c>
      <c r="Z18" s="90" t="str">
        <f t="shared" si="0"/>
        <v>$ 191,525,486</v>
      </c>
      <c r="AA18" s="21" t="s">
        <v>35</v>
      </c>
      <c r="AB18" s="21" t="s">
        <v>35</v>
      </c>
      <c r="AC18" s="55" t="s">
        <v>36</v>
      </c>
    </row>
    <row r="19" spans="1:29" ht="106.5" customHeight="1">
      <c r="A19" s="193" t="s">
        <v>37</v>
      </c>
      <c r="B19" s="194" t="s">
        <v>37</v>
      </c>
      <c r="C19" s="194" t="s">
        <v>37</v>
      </c>
      <c r="D19" s="194" t="s">
        <v>37</v>
      </c>
      <c r="E19" s="168" t="s">
        <v>38</v>
      </c>
      <c r="F19" s="168" t="s">
        <v>39</v>
      </c>
      <c r="G19" s="168" t="s">
        <v>40</v>
      </c>
      <c r="H19" s="168" t="s">
        <v>41</v>
      </c>
      <c r="I19" s="192">
        <v>464901800</v>
      </c>
      <c r="J19" s="168" t="s">
        <v>119</v>
      </c>
      <c r="K19" s="91">
        <f>PERSONAL!C4</f>
        <v>29424160</v>
      </c>
      <c r="L19" s="23" t="s">
        <v>212</v>
      </c>
      <c r="M19" s="24">
        <v>10</v>
      </c>
      <c r="N19" s="24" t="s">
        <v>120</v>
      </c>
      <c r="O19" s="24">
        <v>1</v>
      </c>
      <c r="P19" s="24">
        <v>3</v>
      </c>
      <c r="Q19" s="24">
        <v>3</v>
      </c>
      <c r="R19" s="24">
        <v>3</v>
      </c>
      <c r="S19" s="168" t="s">
        <v>443</v>
      </c>
      <c r="T19" s="23" t="s">
        <v>121</v>
      </c>
      <c r="U19" s="23" t="s">
        <v>122</v>
      </c>
      <c r="V19" s="23" t="s">
        <v>125</v>
      </c>
      <c r="W19" s="168" t="s">
        <v>119</v>
      </c>
      <c r="X19" s="197" t="s">
        <v>124</v>
      </c>
      <c r="Y19" s="78" t="s">
        <v>388</v>
      </c>
      <c r="Z19" s="91">
        <f t="shared" si="0"/>
        <v>29424160</v>
      </c>
      <c r="AA19" s="23" t="s">
        <v>35</v>
      </c>
      <c r="AB19" s="23" t="s">
        <v>35</v>
      </c>
      <c r="AC19" s="56" t="s">
        <v>36</v>
      </c>
    </row>
    <row r="20" spans="1:29" ht="106.5" customHeight="1">
      <c r="A20" s="193" t="s">
        <v>37</v>
      </c>
      <c r="B20" s="194" t="s">
        <v>37</v>
      </c>
      <c r="C20" s="194" t="s">
        <v>37</v>
      </c>
      <c r="D20" s="194" t="s">
        <v>37</v>
      </c>
      <c r="E20" s="168"/>
      <c r="F20" s="168"/>
      <c r="G20" s="168"/>
      <c r="H20" s="168"/>
      <c r="I20" s="192"/>
      <c r="J20" s="168"/>
      <c r="K20" s="91">
        <f>PERSONAL!C5</f>
        <v>14712090</v>
      </c>
      <c r="L20" s="23" t="s">
        <v>350</v>
      </c>
      <c r="M20" s="24">
        <v>10</v>
      </c>
      <c r="N20" s="24" t="s">
        <v>120</v>
      </c>
      <c r="O20" s="24">
        <v>1</v>
      </c>
      <c r="P20" s="24">
        <v>3</v>
      </c>
      <c r="Q20" s="24">
        <v>3</v>
      </c>
      <c r="R20" s="24">
        <v>3</v>
      </c>
      <c r="S20" s="168"/>
      <c r="T20" s="23" t="s">
        <v>121</v>
      </c>
      <c r="U20" s="23" t="s">
        <v>122</v>
      </c>
      <c r="V20" s="23" t="s">
        <v>125</v>
      </c>
      <c r="W20" s="168"/>
      <c r="X20" s="198"/>
      <c r="Y20" s="78" t="s">
        <v>388</v>
      </c>
      <c r="Z20" s="91">
        <f t="shared" si="0"/>
        <v>14712090</v>
      </c>
      <c r="AA20" s="23" t="s">
        <v>35</v>
      </c>
      <c r="AB20" s="23" t="s">
        <v>35</v>
      </c>
      <c r="AC20" s="56" t="s">
        <v>36</v>
      </c>
    </row>
    <row r="21" spans="1:29" ht="106.5" customHeight="1">
      <c r="A21" s="193" t="s">
        <v>37</v>
      </c>
      <c r="B21" s="194" t="s">
        <v>37</v>
      </c>
      <c r="C21" s="194" t="s">
        <v>37</v>
      </c>
      <c r="D21" s="194" t="s">
        <v>37</v>
      </c>
      <c r="E21" s="168"/>
      <c r="F21" s="168"/>
      <c r="G21" s="168"/>
      <c r="H21" s="168"/>
      <c r="I21" s="192"/>
      <c r="J21" s="168"/>
      <c r="K21" s="91">
        <f>PERSONAL!C7</f>
        <v>25010540</v>
      </c>
      <c r="L21" s="23" t="s">
        <v>351</v>
      </c>
      <c r="M21" s="24">
        <v>10</v>
      </c>
      <c r="N21" s="24" t="s">
        <v>120</v>
      </c>
      <c r="O21" s="24">
        <v>1</v>
      </c>
      <c r="P21" s="24">
        <v>3</v>
      </c>
      <c r="Q21" s="24">
        <v>3</v>
      </c>
      <c r="R21" s="24">
        <v>3</v>
      </c>
      <c r="S21" s="168"/>
      <c r="T21" s="23" t="s">
        <v>121</v>
      </c>
      <c r="U21" s="23" t="s">
        <v>122</v>
      </c>
      <c r="V21" s="23" t="s">
        <v>125</v>
      </c>
      <c r="W21" s="168"/>
      <c r="X21" s="198"/>
      <c r="Y21" s="78" t="s">
        <v>388</v>
      </c>
      <c r="Z21" s="91">
        <f t="shared" si="0"/>
        <v>25010540</v>
      </c>
      <c r="AA21" s="23" t="s">
        <v>35</v>
      </c>
      <c r="AB21" s="23" t="s">
        <v>35</v>
      </c>
      <c r="AC21" s="56" t="s">
        <v>36</v>
      </c>
    </row>
    <row r="22" spans="1:29" ht="106.5" customHeight="1">
      <c r="A22" s="193" t="s">
        <v>37</v>
      </c>
      <c r="B22" s="194" t="s">
        <v>37</v>
      </c>
      <c r="C22" s="194" t="s">
        <v>37</v>
      </c>
      <c r="D22" s="194" t="s">
        <v>37</v>
      </c>
      <c r="E22" s="168"/>
      <c r="F22" s="168"/>
      <c r="G22" s="168"/>
      <c r="H22" s="168"/>
      <c r="I22" s="192"/>
      <c r="J22" s="168"/>
      <c r="K22" s="91">
        <f>PERSONAL!C8</f>
        <v>25010540</v>
      </c>
      <c r="L22" s="23" t="s">
        <v>352</v>
      </c>
      <c r="M22" s="24">
        <v>10</v>
      </c>
      <c r="N22" s="24" t="s">
        <v>120</v>
      </c>
      <c r="O22" s="24">
        <v>1</v>
      </c>
      <c r="P22" s="24">
        <v>3</v>
      </c>
      <c r="Q22" s="24">
        <v>3</v>
      </c>
      <c r="R22" s="24">
        <v>3</v>
      </c>
      <c r="S22" s="168"/>
      <c r="T22" s="23" t="s">
        <v>121</v>
      </c>
      <c r="U22" s="23" t="s">
        <v>122</v>
      </c>
      <c r="V22" s="23" t="s">
        <v>125</v>
      </c>
      <c r="W22" s="168"/>
      <c r="X22" s="198"/>
      <c r="Y22" s="78" t="s">
        <v>388</v>
      </c>
      <c r="Z22" s="91">
        <f t="shared" si="0"/>
        <v>25010540</v>
      </c>
      <c r="AA22" s="23" t="s">
        <v>35</v>
      </c>
      <c r="AB22" s="23" t="s">
        <v>35</v>
      </c>
      <c r="AC22" s="56" t="s">
        <v>36</v>
      </c>
    </row>
    <row r="23" spans="1:29" ht="106.5" customHeight="1">
      <c r="A23" s="193" t="s">
        <v>37</v>
      </c>
      <c r="B23" s="194" t="s">
        <v>37</v>
      </c>
      <c r="C23" s="194" t="s">
        <v>37</v>
      </c>
      <c r="D23" s="194" t="s">
        <v>37</v>
      </c>
      <c r="E23" s="168"/>
      <c r="F23" s="168"/>
      <c r="G23" s="168"/>
      <c r="H23" s="168"/>
      <c r="I23" s="192"/>
      <c r="J23" s="168"/>
      <c r="K23" s="91">
        <f>PERSONAL!C9</f>
        <v>25010540</v>
      </c>
      <c r="L23" s="23" t="s">
        <v>353</v>
      </c>
      <c r="M23" s="24">
        <v>10</v>
      </c>
      <c r="N23" s="24" t="s">
        <v>120</v>
      </c>
      <c r="O23" s="24">
        <v>1</v>
      </c>
      <c r="P23" s="24">
        <v>3</v>
      </c>
      <c r="Q23" s="24">
        <v>3</v>
      </c>
      <c r="R23" s="24">
        <v>3</v>
      </c>
      <c r="S23" s="168"/>
      <c r="T23" s="23" t="s">
        <v>121</v>
      </c>
      <c r="U23" s="23" t="s">
        <v>122</v>
      </c>
      <c r="V23" s="23" t="s">
        <v>125</v>
      </c>
      <c r="W23" s="168"/>
      <c r="X23" s="198"/>
      <c r="Y23" s="78" t="s">
        <v>388</v>
      </c>
      <c r="Z23" s="91">
        <f t="shared" si="0"/>
        <v>25010540</v>
      </c>
      <c r="AA23" s="23" t="s">
        <v>35</v>
      </c>
      <c r="AB23" s="23" t="s">
        <v>35</v>
      </c>
      <c r="AC23" s="56" t="s">
        <v>36</v>
      </c>
    </row>
    <row r="24" spans="1:29" ht="42.75">
      <c r="A24" s="193" t="s">
        <v>37</v>
      </c>
      <c r="B24" s="194" t="s">
        <v>37</v>
      </c>
      <c r="C24" s="194" t="s">
        <v>37</v>
      </c>
      <c r="D24" s="194" t="s">
        <v>37</v>
      </c>
      <c r="E24" s="168"/>
      <c r="F24" s="168"/>
      <c r="G24" s="168"/>
      <c r="H24" s="168"/>
      <c r="I24" s="192"/>
      <c r="J24" s="168"/>
      <c r="K24" s="91">
        <f>PERSONAL!C10</f>
        <v>14712090</v>
      </c>
      <c r="L24" s="23" t="s">
        <v>359</v>
      </c>
      <c r="M24" s="24">
        <v>10</v>
      </c>
      <c r="N24" s="24" t="s">
        <v>120</v>
      </c>
      <c r="O24" s="24">
        <v>0</v>
      </c>
      <c r="P24" s="24">
        <v>2</v>
      </c>
      <c r="Q24" s="24">
        <v>3</v>
      </c>
      <c r="R24" s="24">
        <v>3</v>
      </c>
      <c r="S24" s="168"/>
      <c r="T24" s="23" t="s">
        <v>121</v>
      </c>
      <c r="U24" s="23" t="s">
        <v>122</v>
      </c>
      <c r="V24" s="23" t="s">
        <v>125</v>
      </c>
      <c r="W24" s="168"/>
      <c r="X24" s="198"/>
      <c r="Y24" s="78" t="s">
        <v>388</v>
      </c>
      <c r="Z24" s="91">
        <f t="shared" si="0"/>
        <v>14712090</v>
      </c>
      <c r="AA24" s="23" t="s">
        <v>35</v>
      </c>
      <c r="AB24" s="23" t="s">
        <v>35</v>
      </c>
      <c r="AC24" s="56" t="s">
        <v>36</v>
      </c>
    </row>
    <row r="25" spans="1:29" ht="106.5" customHeight="1">
      <c r="A25" s="193"/>
      <c r="B25" s="194"/>
      <c r="C25" s="194"/>
      <c r="D25" s="194"/>
      <c r="E25" s="168"/>
      <c r="F25" s="168"/>
      <c r="G25" s="168"/>
      <c r="H25" s="168"/>
      <c r="I25" s="192"/>
      <c r="J25" s="168"/>
      <c r="K25" s="91">
        <f>PERSONAL!C11</f>
        <v>29424160</v>
      </c>
      <c r="L25" s="23" t="s">
        <v>366</v>
      </c>
      <c r="M25" s="24">
        <v>10</v>
      </c>
      <c r="N25" s="24" t="s">
        <v>120</v>
      </c>
      <c r="O25" s="24">
        <v>1</v>
      </c>
      <c r="P25" s="24">
        <v>3</v>
      </c>
      <c r="Q25" s="24">
        <v>3</v>
      </c>
      <c r="R25" s="24">
        <v>3</v>
      </c>
      <c r="S25" s="168"/>
      <c r="T25" s="23" t="s">
        <v>121</v>
      </c>
      <c r="U25" s="23" t="s">
        <v>122</v>
      </c>
      <c r="V25" s="23" t="s">
        <v>125</v>
      </c>
      <c r="W25" s="168"/>
      <c r="X25" s="198"/>
      <c r="Y25" s="78" t="s">
        <v>388</v>
      </c>
      <c r="Z25" s="91">
        <f t="shared" si="0"/>
        <v>29424160</v>
      </c>
      <c r="AA25" s="23" t="s">
        <v>35</v>
      </c>
      <c r="AB25" s="23" t="s">
        <v>35</v>
      </c>
      <c r="AC25" s="56" t="s">
        <v>36</v>
      </c>
    </row>
    <row r="26" spans="1:29" ht="106.5" customHeight="1">
      <c r="A26" s="193"/>
      <c r="B26" s="194"/>
      <c r="C26" s="194"/>
      <c r="D26" s="194"/>
      <c r="E26" s="168"/>
      <c r="F26" s="168"/>
      <c r="G26" s="168"/>
      <c r="H26" s="168"/>
      <c r="I26" s="192"/>
      <c r="J26" s="168"/>
      <c r="K26" s="91">
        <f>PERSONAL!C12</f>
        <v>29424160</v>
      </c>
      <c r="L26" s="23" t="s">
        <v>297</v>
      </c>
      <c r="M26" s="24">
        <v>10</v>
      </c>
      <c r="N26" s="24" t="s">
        <v>120</v>
      </c>
      <c r="O26" s="24">
        <v>1</v>
      </c>
      <c r="P26" s="24">
        <v>3</v>
      </c>
      <c r="Q26" s="24">
        <v>3</v>
      </c>
      <c r="R26" s="24">
        <v>3</v>
      </c>
      <c r="S26" s="168"/>
      <c r="T26" s="23" t="s">
        <v>121</v>
      </c>
      <c r="U26" s="23" t="s">
        <v>122</v>
      </c>
      <c r="V26" s="23" t="s">
        <v>125</v>
      </c>
      <c r="W26" s="168"/>
      <c r="X26" s="198"/>
      <c r="Y26" s="78" t="s">
        <v>388</v>
      </c>
      <c r="Z26" s="91">
        <f t="shared" si="0"/>
        <v>29424160</v>
      </c>
      <c r="AA26" s="23" t="s">
        <v>35</v>
      </c>
      <c r="AB26" s="23" t="s">
        <v>35</v>
      </c>
      <c r="AC26" s="56" t="s">
        <v>36</v>
      </c>
    </row>
    <row r="27" spans="1:29" ht="106.5" customHeight="1">
      <c r="A27" s="193" t="s">
        <v>37</v>
      </c>
      <c r="B27" s="194" t="s">
        <v>37</v>
      </c>
      <c r="C27" s="194" t="s">
        <v>37</v>
      </c>
      <c r="D27" s="194" t="s">
        <v>37</v>
      </c>
      <c r="E27" s="168"/>
      <c r="F27" s="168"/>
      <c r="G27" s="168"/>
      <c r="H27" s="168"/>
      <c r="I27" s="192"/>
      <c r="J27" s="168"/>
      <c r="K27" s="91">
        <f>PERSONAL!C13</f>
        <v>29424160</v>
      </c>
      <c r="L27" s="23" t="s">
        <v>293</v>
      </c>
      <c r="M27" s="24">
        <v>10</v>
      </c>
      <c r="N27" s="24" t="s">
        <v>120</v>
      </c>
      <c r="O27" s="24">
        <v>1</v>
      </c>
      <c r="P27" s="24">
        <v>3</v>
      </c>
      <c r="Q27" s="24">
        <v>3</v>
      </c>
      <c r="R27" s="24">
        <v>3</v>
      </c>
      <c r="S27" s="168"/>
      <c r="T27" s="23" t="s">
        <v>121</v>
      </c>
      <c r="U27" s="23" t="s">
        <v>122</v>
      </c>
      <c r="V27" s="23" t="s">
        <v>125</v>
      </c>
      <c r="W27" s="168"/>
      <c r="X27" s="198"/>
      <c r="Y27" s="78" t="s">
        <v>388</v>
      </c>
      <c r="Z27" s="91">
        <f t="shared" si="0"/>
        <v>29424160</v>
      </c>
      <c r="AA27" s="23" t="s">
        <v>35</v>
      </c>
      <c r="AB27" s="23" t="s">
        <v>35</v>
      </c>
      <c r="AC27" s="56" t="s">
        <v>36</v>
      </c>
    </row>
    <row r="28" spans="1:29" ht="106.5" customHeight="1">
      <c r="A28" s="193" t="s">
        <v>37</v>
      </c>
      <c r="B28" s="194" t="s">
        <v>37</v>
      </c>
      <c r="C28" s="194" t="s">
        <v>37</v>
      </c>
      <c r="D28" s="194" t="s">
        <v>37</v>
      </c>
      <c r="E28" s="168"/>
      <c r="F28" s="168"/>
      <c r="G28" s="168"/>
      <c r="H28" s="168"/>
      <c r="I28" s="192"/>
      <c r="J28" s="168"/>
      <c r="K28" s="91">
        <f>PERSONAL!C14</f>
        <v>29424160</v>
      </c>
      <c r="L28" s="23" t="s">
        <v>298</v>
      </c>
      <c r="M28" s="24">
        <v>10</v>
      </c>
      <c r="N28" s="24" t="s">
        <v>120</v>
      </c>
      <c r="O28" s="24">
        <v>1</v>
      </c>
      <c r="P28" s="24">
        <v>3</v>
      </c>
      <c r="Q28" s="24">
        <v>3</v>
      </c>
      <c r="R28" s="24">
        <v>3</v>
      </c>
      <c r="S28" s="168"/>
      <c r="T28" s="23" t="s">
        <v>121</v>
      </c>
      <c r="U28" s="23" t="s">
        <v>122</v>
      </c>
      <c r="V28" s="23" t="s">
        <v>125</v>
      </c>
      <c r="W28" s="168"/>
      <c r="X28" s="198"/>
      <c r="Y28" s="78" t="s">
        <v>388</v>
      </c>
      <c r="Z28" s="91">
        <f t="shared" si="0"/>
        <v>29424160</v>
      </c>
      <c r="AA28" s="23" t="s">
        <v>35</v>
      </c>
      <c r="AB28" s="23" t="s">
        <v>35</v>
      </c>
      <c r="AC28" s="56" t="s">
        <v>36</v>
      </c>
    </row>
    <row r="29" spans="1:29" ht="42.75">
      <c r="A29" s="193"/>
      <c r="B29" s="194"/>
      <c r="C29" s="194"/>
      <c r="D29" s="194"/>
      <c r="E29" s="168"/>
      <c r="F29" s="168"/>
      <c r="G29" s="168"/>
      <c r="H29" s="168"/>
      <c r="I29" s="192"/>
      <c r="J29" s="168"/>
      <c r="K29" s="91">
        <f>PERSONAL!C15</f>
        <v>25010540</v>
      </c>
      <c r="L29" s="23" t="s">
        <v>360</v>
      </c>
      <c r="M29" s="24">
        <v>10</v>
      </c>
      <c r="N29" s="24" t="s">
        <v>120</v>
      </c>
      <c r="O29" s="24">
        <v>1</v>
      </c>
      <c r="P29" s="24">
        <v>3</v>
      </c>
      <c r="Q29" s="24">
        <v>3</v>
      </c>
      <c r="R29" s="24">
        <v>3</v>
      </c>
      <c r="S29" s="168"/>
      <c r="T29" s="23" t="s">
        <v>121</v>
      </c>
      <c r="U29" s="23" t="s">
        <v>122</v>
      </c>
      <c r="V29" s="23" t="s">
        <v>125</v>
      </c>
      <c r="W29" s="168"/>
      <c r="X29" s="198"/>
      <c r="Y29" s="78" t="s">
        <v>388</v>
      </c>
      <c r="Z29" s="91">
        <f t="shared" si="0"/>
        <v>25010540</v>
      </c>
      <c r="AA29" s="23" t="s">
        <v>35</v>
      </c>
      <c r="AB29" s="23" t="s">
        <v>35</v>
      </c>
      <c r="AC29" s="56" t="s">
        <v>36</v>
      </c>
    </row>
    <row r="30" spans="1:29" ht="42.75">
      <c r="A30" s="193" t="s">
        <v>37</v>
      </c>
      <c r="B30" s="194" t="s">
        <v>37</v>
      </c>
      <c r="C30" s="194" t="s">
        <v>37</v>
      </c>
      <c r="D30" s="194" t="s">
        <v>37</v>
      </c>
      <c r="E30" s="168"/>
      <c r="F30" s="168"/>
      <c r="G30" s="168"/>
      <c r="H30" s="168"/>
      <c r="I30" s="192"/>
      <c r="J30" s="168"/>
      <c r="K30" s="91">
        <f>PERSONAL!C16</f>
        <v>14712090</v>
      </c>
      <c r="L30" s="23" t="s">
        <v>361</v>
      </c>
      <c r="M30" s="24">
        <v>10</v>
      </c>
      <c r="N30" s="24" t="s">
        <v>120</v>
      </c>
      <c r="O30" s="24">
        <v>0</v>
      </c>
      <c r="P30" s="24">
        <v>2</v>
      </c>
      <c r="Q30" s="24">
        <v>3</v>
      </c>
      <c r="R30" s="24">
        <v>3</v>
      </c>
      <c r="S30" s="168"/>
      <c r="T30" s="23" t="s">
        <v>121</v>
      </c>
      <c r="U30" s="23" t="s">
        <v>122</v>
      </c>
      <c r="V30" s="23" t="s">
        <v>125</v>
      </c>
      <c r="W30" s="168"/>
      <c r="X30" s="198"/>
      <c r="Y30" s="78" t="s">
        <v>388</v>
      </c>
      <c r="Z30" s="91">
        <f t="shared" si="0"/>
        <v>14712090</v>
      </c>
      <c r="AA30" s="23" t="s">
        <v>35</v>
      </c>
      <c r="AB30" s="23" t="s">
        <v>35</v>
      </c>
      <c r="AC30" s="56" t="s">
        <v>36</v>
      </c>
    </row>
    <row r="31" spans="1:29" ht="42.75">
      <c r="A31" s="193" t="s">
        <v>37</v>
      </c>
      <c r="B31" s="194" t="s">
        <v>37</v>
      </c>
      <c r="C31" s="194" t="s">
        <v>37</v>
      </c>
      <c r="D31" s="194" t="s">
        <v>37</v>
      </c>
      <c r="E31" s="168"/>
      <c r="F31" s="168"/>
      <c r="G31" s="168"/>
      <c r="H31" s="168"/>
      <c r="I31" s="192"/>
      <c r="J31" s="168"/>
      <c r="K31" s="91">
        <f>PERSONAL!C17</f>
        <v>14712090</v>
      </c>
      <c r="L31" s="23" t="s">
        <v>362</v>
      </c>
      <c r="M31" s="24">
        <v>10</v>
      </c>
      <c r="N31" s="24" t="s">
        <v>120</v>
      </c>
      <c r="O31" s="24">
        <v>0</v>
      </c>
      <c r="P31" s="24">
        <v>2</v>
      </c>
      <c r="Q31" s="24">
        <v>3</v>
      </c>
      <c r="R31" s="24">
        <v>3</v>
      </c>
      <c r="S31" s="168"/>
      <c r="T31" s="23" t="s">
        <v>121</v>
      </c>
      <c r="U31" s="23" t="s">
        <v>122</v>
      </c>
      <c r="V31" s="23" t="s">
        <v>125</v>
      </c>
      <c r="W31" s="168"/>
      <c r="X31" s="198"/>
      <c r="Y31" s="78" t="s">
        <v>388</v>
      </c>
      <c r="Z31" s="91">
        <f t="shared" si="0"/>
        <v>14712090</v>
      </c>
      <c r="AA31" s="23" t="s">
        <v>35</v>
      </c>
      <c r="AB31" s="23" t="s">
        <v>35</v>
      </c>
      <c r="AC31" s="56" t="s">
        <v>36</v>
      </c>
    </row>
    <row r="32" spans="1:29" ht="90.75" customHeight="1">
      <c r="A32" s="193"/>
      <c r="B32" s="194"/>
      <c r="C32" s="194"/>
      <c r="D32" s="194"/>
      <c r="E32" s="168"/>
      <c r="F32" s="168"/>
      <c r="G32" s="168"/>
      <c r="H32" s="168"/>
      <c r="I32" s="192"/>
      <c r="J32" s="168"/>
      <c r="K32" s="91">
        <f>PERSONAL!C18</f>
        <v>25010540</v>
      </c>
      <c r="L32" s="23" t="s">
        <v>299</v>
      </c>
      <c r="M32" s="24">
        <v>10</v>
      </c>
      <c r="N32" s="24" t="s">
        <v>120</v>
      </c>
      <c r="O32" s="24">
        <v>0</v>
      </c>
      <c r="P32" s="24">
        <v>2</v>
      </c>
      <c r="Q32" s="24">
        <v>3</v>
      </c>
      <c r="R32" s="24">
        <v>3</v>
      </c>
      <c r="S32" s="168"/>
      <c r="T32" s="23" t="s">
        <v>121</v>
      </c>
      <c r="U32" s="23" t="s">
        <v>122</v>
      </c>
      <c r="V32" s="23" t="s">
        <v>125</v>
      </c>
      <c r="W32" s="168"/>
      <c r="X32" s="198"/>
      <c r="Y32" s="78" t="s">
        <v>388</v>
      </c>
      <c r="Z32" s="91">
        <f t="shared" si="0"/>
        <v>25010540</v>
      </c>
      <c r="AA32" s="23" t="s">
        <v>35</v>
      </c>
      <c r="AB32" s="23" t="s">
        <v>35</v>
      </c>
      <c r="AC32" s="56" t="s">
        <v>36</v>
      </c>
    </row>
    <row r="33" spans="1:29" ht="95.25" customHeight="1">
      <c r="A33" s="193"/>
      <c r="B33" s="194"/>
      <c r="C33" s="194"/>
      <c r="D33" s="194"/>
      <c r="E33" s="168"/>
      <c r="F33" s="168"/>
      <c r="G33" s="168"/>
      <c r="H33" s="168"/>
      <c r="I33" s="192"/>
      <c r="J33" s="168"/>
      <c r="K33" s="91">
        <f>PERSONAL!C19</f>
        <v>25010540</v>
      </c>
      <c r="L33" s="23" t="s">
        <v>354</v>
      </c>
      <c r="M33" s="24">
        <v>10</v>
      </c>
      <c r="N33" s="24" t="s">
        <v>120</v>
      </c>
      <c r="O33" s="24">
        <v>0</v>
      </c>
      <c r="P33" s="24">
        <v>2</v>
      </c>
      <c r="Q33" s="24">
        <v>3</v>
      </c>
      <c r="R33" s="24">
        <v>3</v>
      </c>
      <c r="S33" s="168"/>
      <c r="T33" s="23" t="s">
        <v>121</v>
      </c>
      <c r="U33" s="23" t="s">
        <v>122</v>
      </c>
      <c r="V33" s="23" t="s">
        <v>125</v>
      </c>
      <c r="W33" s="168"/>
      <c r="X33" s="198"/>
      <c r="Y33" s="78" t="s">
        <v>388</v>
      </c>
      <c r="Z33" s="91">
        <f t="shared" si="0"/>
        <v>25010540</v>
      </c>
      <c r="AA33" s="23" t="s">
        <v>35</v>
      </c>
      <c r="AB33" s="23" t="s">
        <v>35</v>
      </c>
      <c r="AC33" s="56" t="s">
        <v>36</v>
      </c>
    </row>
    <row r="34" spans="1:29" ht="106.5" customHeight="1">
      <c r="A34" s="193"/>
      <c r="B34" s="194"/>
      <c r="C34" s="194"/>
      <c r="D34" s="194"/>
      <c r="E34" s="168"/>
      <c r="F34" s="168"/>
      <c r="G34" s="168"/>
      <c r="H34" s="168"/>
      <c r="I34" s="192"/>
      <c r="J34" s="168"/>
      <c r="K34" s="91">
        <f>PERSONAL!C20</f>
        <v>25010540</v>
      </c>
      <c r="L34" s="23" t="s">
        <v>355</v>
      </c>
      <c r="M34" s="24">
        <v>10</v>
      </c>
      <c r="N34" s="24" t="s">
        <v>120</v>
      </c>
      <c r="O34" s="24">
        <v>0</v>
      </c>
      <c r="P34" s="24">
        <v>2</v>
      </c>
      <c r="Q34" s="24">
        <v>3</v>
      </c>
      <c r="R34" s="24">
        <v>3</v>
      </c>
      <c r="S34" s="168"/>
      <c r="T34" s="23" t="s">
        <v>121</v>
      </c>
      <c r="U34" s="23" t="s">
        <v>122</v>
      </c>
      <c r="V34" s="23" t="s">
        <v>125</v>
      </c>
      <c r="W34" s="168"/>
      <c r="X34" s="198"/>
      <c r="Y34" s="78" t="s">
        <v>388</v>
      </c>
      <c r="Z34" s="91">
        <f t="shared" si="0"/>
        <v>25010540</v>
      </c>
      <c r="AA34" s="23" t="s">
        <v>35</v>
      </c>
      <c r="AB34" s="23" t="s">
        <v>35</v>
      </c>
      <c r="AC34" s="56" t="s">
        <v>36</v>
      </c>
    </row>
    <row r="35" spans="1:29" ht="85.5" customHeight="1">
      <c r="A35" s="193"/>
      <c r="B35" s="194"/>
      <c r="C35" s="194"/>
      <c r="D35" s="194"/>
      <c r="E35" s="168"/>
      <c r="F35" s="168"/>
      <c r="G35" s="168"/>
      <c r="H35" s="168"/>
      <c r="I35" s="192"/>
      <c r="J35" s="168"/>
      <c r="K35" s="91">
        <f>PERSONAL!C21</f>
        <v>25010540</v>
      </c>
      <c r="L35" s="23" t="s">
        <v>356</v>
      </c>
      <c r="M35" s="24">
        <v>10</v>
      </c>
      <c r="N35" s="24" t="s">
        <v>120</v>
      </c>
      <c r="O35" s="24">
        <v>0</v>
      </c>
      <c r="P35" s="24">
        <v>2</v>
      </c>
      <c r="Q35" s="24">
        <v>3</v>
      </c>
      <c r="R35" s="24">
        <v>3</v>
      </c>
      <c r="S35" s="168"/>
      <c r="T35" s="23" t="s">
        <v>121</v>
      </c>
      <c r="U35" s="23" t="s">
        <v>122</v>
      </c>
      <c r="V35" s="23" t="s">
        <v>125</v>
      </c>
      <c r="W35" s="168"/>
      <c r="X35" s="198"/>
      <c r="Y35" s="78" t="s">
        <v>388</v>
      </c>
      <c r="Z35" s="91">
        <f t="shared" si="0"/>
        <v>25010540</v>
      </c>
      <c r="AA35" s="23" t="s">
        <v>35</v>
      </c>
      <c r="AB35" s="23" t="s">
        <v>35</v>
      </c>
      <c r="AC35" s="56" t="s">
        <v>36</v>
      </c>
    </row>
    <row r="36" spans="1:29" ht="57">
      <c r="A36" s="193" t="s">
        <v>37</v>
      </c>
      <c r="B36" s="194" t="s">
        <v>37</v>
      </c>
      <c r="C36" s="194" t="s">
        <v>37</v>
      </c>
      <c r="D36" s="194" t="s">
        <v>37</v>
      </c>
      <c r="E36" s="168"/>
      <c r="F36" s="168"/>
      <c r="G36" s="168"/>
      <c r="H36" s="168"/>
      <c r="I36" s="192"/>
      <c r="J36" s="168"/>
      <c r="K36" s="91">
        <f>PERSONAL!C22</f>
        <v>29424160</v>
      </c>
      <c r="L36" s="23" t="s">
        <v>357</v>
      </c>
      <c r="M36" s="24">
        <v>10</v>
      </c>
      <c r="N36" s="24" t="s">
        <v>120</v>
      </c>
      <c r="O36" s="24">
        <v>1</v>
      </c>
      <c r="P36" s="24">
        <v>3</v>
      </c>
      <c r="Q36" s="24">
        <v>3</v>
      </c>
      <c r="R36" s="24">
        <v>3</v>
      </c>
      <c r="S36" s="168"/>
      <c r="T36" s="23" t="s">
        <v>121</v>
      </c>
      <c r="U36" s="23" t="s">
        <v>122</v>
      </c>
      <c r="V36" s="23" t="s">
        <v>125</v>
      </c>
      <c r="W36" s="168"/>
      <c r="X36" s="198"/>
      <c r="Y36" s="78" t="s">
        <v>388</v>
      </c>
      <c r="Z36" s="91">
        <f t="shared" si="0"/>
        <v>29424160</v>
      </c>
      <c r="AA36" s="23" t="s">
        <v>35</v>
      </c>
      <c r="AB36" s="23" t="s">
        <v>35</v>
      </c>
      <c r="AC36" s="56" t="s">
        <v>36</v>
      </c>
    </row>
    <row r="37" spans="1:29" ht="57">
      <c r="A37" s="193" t="s">
        <v>37</v>
      </c>
      <c r="B37" s="194" t="s">
        <v>37</v>
      </c>
      <c r="C37" s="194" t="s">
        <v>37</v>
      </c>
      <c r="D37" s="194" t="s">
        <v>37</v>
      </c>
      <c r="E37" s="168"/>
      <c r="F37" s="168"/>
      <c r="G37" s="168"/>
      <c r="H37" s="168"/>
      <c r="I37" s="192"/>
      <c r="J37" s="168"/>
      <c r="K37" s="91">
        <f>PERSONAL!C23</f>
        <v>29424160</v>
      </c>
      <c r="L37" s="23" t="s">
        <v>358</v>
      </c>
      <c r="M37" s="24">
        <v>10</v>
      </c>
      <c r="N37" s="24" t="s">
        <v>120</v>
      </c>
      <c r="O37" s="24">
        <v>1</v>
      </c>
      <c r="P37" s="24">
        <v>3</v>
      </c>
      <c r="Q37" s="24">
        <v>3</v>
      </c>
      <c r="R37" s="24">
        <v>3</v>
      </c>
      <c r="S37" s="168"/>
      <c r="T37" s="23" t="s">
        <v>121</v>
      </c>
      <c r="U37" s="23" t="s">
        <v>122</v>
      </c>
      <c r="V37" s="23" t="s">
        <v>125</v>
      </c>
      <c r="W37" s="168"/>
      <c r="X37" s="199"/>
      <c r="Y37" s="78" t="s">
        <v>388</v>
      </c>
      <c r="Z37" s="91">
        <f t="shared" si="0"/>
        <v>29424160</v>
      </c>
      <c r="AA37" s="23" t="s">
        <v>35</v>
      </c>
      <c r="AB37" s="23" t="s">
        <v>35</v>
      </c>
      <c r="AC37" s="56" t="s">
        <v>36</v>
      </c>
    </row>
    <row r="38" spans="1:29" ht="42.75">
      <c r="A38" s="193"/>
      <c r="B38" s="194"/>
      <c r="C38" s="194"/>
      <c r="D38" s="194"/>
      <c r="E38" s="168"/>
      <c r="F38" s="168"/>
      <c r="G38" s="168"/>
      <c r="H38" s="168" t="s">
        <v>42</v>
      </c>
      <c r="I38" s="192">
        <v>255990300</v>
      </c>
      <c r="J38" s="168" t="s">
        <v>119</v>
      </c>
      <c r="K38" s="91">
        <f>PERSONAL!C24</f>
        <v>25010540</v>
      </c>
      <c r="L38" s="25" t="s">
        <v>295</v>
      </c>
      <c r="M38" s="24">
        <v>10</v>
      </c>
      <c r="N38" s="24" t="s">
        <v>120</v>
      </c>
      <c r="O38" s="24">
        <v>1</v>
      </c>
      <c r="P38" s="24">
        <v>3</v>
      </c>
      <c r="Q38" s="24">
        <v>3</v>
      </c>
      <c r="R38" s="24">
        <v>3</v>
      </c>
      <c r="S38" s="168"/>
      <c r="T38" s="23" t="s">
        <v>121</v>
      </c>
      <c r="U38" s="23" t="s">
        <v>122</v>
      </c>
      <c r="V38" s="23" t="s">
        <v>125</v>
      </c>
      <c r="W38" s="168" t="s">
        <v>119</v>
      </c>
      <c r="X38" s="197"/>
      <c r="Y38" s="78" t="s">
        <v>388</v>
      </c>
      <c r="Z38" s="91">
        <f t="shared" si="0"/>
        <v>25010540</v>
      </c>
      <c r="AA38" s="23" t="s">
        <v>35</v>
      </c>
      <c r="AB38" s="23" t="s">
        <v>35</v>
      </c>
      <c r="AC38" s="56" t="s">
        <v>36</v>
      </c>
    </row>
    <row r="39" spans="1:29" ht="42.75">
      <c r="A39" s="193" t="s">
        <v>37</v>
      </c>
      <c r="B39" s="194" t="s">
        <v>37</v>
      </c>
      <c r="C39" s="194" t="s">
        <v>37</v>
      </c>
      <c r="D39" s="194" t="s">
        <v>37</v>
      </c>
      <c r="E39" s="168"/>
      <c r="F39" s="168"/>
      <c r="G39" s="168"/>
      <c r="H39" s="168"/>
      <c r="I39" s="192"/>
      <c r="J39" s="168"/>
      <c r="K39" s="91">
        <f>PERSONAL!C25</f>
        <v>29424160</v>
      </c>
      <c r="L39" s="25" t="s">
        <v>214</v>
      </c>
      <c r="M39" s="24">
        <v>10</v>
      </c>
      <c r="N39" s="24" t="s">
        <v>120</v>
      </c>
      <c r="O39" s="24">
        <v>1</v>
      </c>
      <c r="P39" s="24">
        <v>3</v>
      </c>
      <c r="Q39" s="24">
        <v>3</v>
      </c>
      <c r="R39" s="24">
        <v>3</v>
      </c>
      <c r="S39" s="168"/>
      <c r="T39" s="23" t="s">
        <v>121</v>
      </c>
      <c r="U39" s="23" t="s">
        <v>122</v>
      </c>
      <c r="V39" s="23" t="s">
        <v>125</v>
      </c>
      <c r="W39" s="168"/>
      <c r="X39" s="198"/>
      <c r="Y39" s="78" t="s">
        <v>388</v>
      </c>
      <c r="Z39" s="91">
        <f t="shared" si="0"/>
        <v>29424160</v>
      </c>
      <c r="AA39" s="23" t="s">
        <v>35</v>
      </c>
      <c r="AB39" s="23" t="s">
        <v>35</v>
      </c>
      <c r="AC39" s="56" t="s">
        <v>36</v>
      </c>
    </row>
    <row r="40" spans="1:29" ht="42.75">
      <c r="A40" s="193" t="s">
        <v>37</v>
      </c>
      <c r="B40" s="194" t="s">
        <v>37</v>
      </c>
      <c r="C40" s="194" t="s">
        <v>37</v>
      </c>
      <c r="D40" s="194" t="s">
        <v>37</v>
      </c>
      <c r="E40" s="168"/>
      <c r="F40" s="168"/>
      <c r="G40" s="168"/>
      <c r="H40" s="168"/>
      <c r="I40" s="192"/>
      <c r="J40" s="168"/>
      <c r="K40" s="91">
        <f>PERSONAL!C26</f>
        <v>29424160</v>
      </c>
      <c r="L40" s="25" t="s">
        <v>213</v>
      </c>
      <c r="M40" s="24">
        <v>10</v>
      </c>
      <c r="N40" s="24" t="s">
        <v>120</v>
      </c>
      <c r="O40" s="24">
        <v>1</v>
      </c>
      <c r="P40" s="24">
        <v>3</v>
      </c>
      <c r="Q40" s="24">
        <v>3</v>
      </c>
      <c r="R40" s="24">
        <v>3</v>
      </c>
      <c r="S40" s="168"/>
      <c r="T40" s="23" t="s">
        <v>121</v>
      </c>
      <c r="U40" s="23" t="s">
        <v>122</v>
      </c>
      <c r="V40" s="23" t="s">
        <v>125</v>
      </c>
      <c r="W40" s="168"/>
      <c r="X40" s="198"/>
      <c r="Y40" s="78" t="s">
        <v>388</v>
      </c>
      <c r="Z40" s="91">
        <f t="shared" si="0"/>
        <v>29424160</v>
      </c>
      <c r="AA40" s="23" t="s">
        <v>35</v>
      </c>
      <c r="AB40" s="23" t="s">
        <v>35</v>
      </c>
      <c r="AC40" s="56" t="s">
        <v>36</v>
      </c>
    </row>
    <row r="41" spans="1:29" ht="42.75">
      <c r="A41" s="193"/>
      <c r="B41" s="194"/>
      <c r="C41" s="194"/>
      <c r="D41" s="194"/>
      <c r="E41" s="168"/>
      <c r="F41" s="168"/>
      <c r="G41" s="168"/>
      <c r="H41" s="168"/>
      <c r="I41" s="192"/>
      <c r="J41" s="168"/>
      <c r="K41" s="91">
        <f>PERSONAL!C27</f>
        <v>25010540</v>
      </c>
      <c r="L41" s="25" t="s">
        <v>365</v>
      </c>
      <c r="M41" s="24">
        <v>10</v>
      </c>
      <c r="N41" s="24" t="s">
        <v>120</v>
      </c>
      <c r="O41" s="24">
        <v>1</v>
      </c>
      <c r="P41" s="24">
        <v>3</v>
      </c>
      <c r="Q41" s="24">
        <v>3</v>
      </c>
      <c r="R41" s="24">
        <v>3</v>
      </c>
      <c r="S41" s="168"/>
      <c r="T41" s="23" t="s">
        <v>121</v>
      </c>
      <c r="U41" s="23" t="s">
        <v>122</v>
      </c>
      <c r="V41" s="23" t="s">
        <v>125</v>
      </c>
      <c r="W41" s="168"/>
      <c r="X41" s="198"/>
      <c r="Y41" s="78" t="s">
        <v>388</v>
      </c>
      <c r="Z41" s="91">
        <f t="shared" si="0"/>
        <v>25010540</v>
      </c>
      <c r="AA41" s="23" t="s">
        <v>35</v>
      </c>
      <c r="AB41" s="23" t="s">
        <v>35</v>
      </c>
      <c r="AC41" s="56" t="s">
        <v>36</v>
      </c>
    </row>
    <row r="42" spans="1:29" ht="42.75">
      <c r="A42" s="193" t="s">
        <v>37</v>
      </c>
      <c r="B42" s="194" t="s">
        <v>37</v>
      </c>
      <c r="C42" s="194" t="s">
        <v>37</v>
      </c>
      <c r="D42" s="194" t="s">
        <v>37</v>
      </c>
      <c r="E42" s="168"/>
      <c r="F42" s="168"/>
      <c r="G42" s="168"/>
      <c r="H42" s="168"/>
      <c r="I42" s="192"/>
      <c r="J42" s="168"/>
      <c r="K42" s="91">
        <f>PERSONAL!C28</f>
        <v>14712090</v>
      </c>
      <c r="L42" s="25" t="s">
        <v>215</v>
      </c>
      <c r="M42" s="24">
        <v>10</v>
      </c>
      <c r="N42" s="24" t="s">
        <v>120</v>
      </c>
      <c r="O42" s="24">
        <v>0</v>
      </c>
      <c r="P42" s="24">
        <v>2</v>
      </c>
      <c r="Q42" s="24">
        <v>3</v>
      </c>
      <c r="R42" s="24">
        <v>3</v>
      </c>
      <c r="S42" s="168"/>
      <c r="T42" s="23" t="s">
        <v>121</v>
      </c>
      <c r="U42" s="23" t="s">
        <v>122</v>
      </c>
      <c r="V42" s="23" t="s">
        <v>125</v>
      </c>
      <c r="W42" s="168"/>
      <c r="X42" s="198"/>
      <c r="Y42" s="78" t="s">
        <v>388</v>
      </c>
      <c r="Z42" s="91">
        <f t="shared" si="0"/>
        <v>14712090</v>
      </c>
      <c r="AA42" s="23" t="s">
        <v>35</v>
      </c>
      <c r="AB42" s="23" t="s">
        <v>35</v>
      </c>
      <c r="AC42" s="56" t="s">
        <v>36</v>
      </c>
    </row>
    <row r="43" spans="1:29" ht="42.75">
      <c r="A43" s="193"/>
      <c r="B43" s="194"/>
      <c r="C43" s="194"/>
      <c r="D43" s="194"/>
      <c r="E43" s="168"/>
      <c r="F43" s="168"/>
      <c r="G43" s="168"/>
      <c r="H43" s="168"/>
      <c r="I43" s="192"/>
      <c r="J43" s="168"/>
      <c r="K43" s="91">
        <f>PERSONAL!C29</f>
        <v>14712090</v>
      </c>
      <c r="L43" s="25" t="s">
        <v>215</v>
      </c>
      <c r="M43" s="24">
        <v>10</v>
      </c>
      <c r="N43" s="24" t="s">
        <v>120</v>
      </c>
      <c r="O43" s="24">
        <v>0</v>
      </c>
      <c r="P43" s="24">
        <v>2</v>
      </c>
      <c r="Q43" s="24">
        <v>3</v>
      </c>
      <c r="R43" s="24">
        <v>3</v>
      </c>
      <c r="S43" s="168"/>
      <c r="T43" s="23" t="s">
        <v>121</v>
      </c>
      <c r="U43" s="23" t="s">
        <v>122</v>
      </c>
      <c r="V43" s="23" t="s">
        <v>125</v>
      </c>
      <c r="W43" s="168"/>
      <c r="X43" s="198"/>
      <c r="Y43" s="78" t="s">
        <v>388</v>
      </c>
      <c r="Z43" s="91">
        <f t="shared" si="0"/>
        <v>14712090</v>
      </c>
      <c r="AA43" s="23" t="s">
        <v>35</v>
      </c>
      <c r="AB43" s="23" t="s">
        <v>35</v>
      </c>
      <c r="AC43" s="56" t="s">
        <v>36</v>
      </c>
    </row>
    <row r="44" spans="1:29" ht="42.75">
      <c r="A44" s="193"/>
      <c r="B44" s="194"/>
      <c r="C44" s="194"/>
      <c r="D44" s="194"/>
      <c r="E44" s="168"/>
      <c r="F44" s="168"/>
      <c r="G44" s="168"/>
      <c r="H44" s="168"/>
      <c r="I44" s="192"/>
      <c r="J44" s="168"/>
      <c r="K44" s="91">
        <f>PERSONAL!C30</f>
        <v>14712090</v>
      </c>
      <c r="L44" s="25" t="s">
        <v>215</v>
      </c>
      <c r="M44" s="24">
        <v>10</v>
      </c>
      <c r="N44" s="24" t="s">
        <v>120</v>
      </c>
      <c r="O44" s="24">
        <v>1</v>
      </c>
      <c r="P44" s="24">
        <v>3</v>
      </c>
      <c r="Q44" s="24">
        <v>3</v>
      </c>
      <c r="R44" s="24">
        <v>3</v>
      </c>
      <c r="S44" s="168"/>
      <c r="T44" s="23" t="s">
        <v>121</v>
      </c>
      <c r="U44" s="23" t="s">
        <v>122</v>
      </c>
      <c r="V44" s="23" t="s">
        <v>125</v>
      </c>
      <c r="W44" s="168"/>
      <c r="X44" s="198"/>
      <c r="Y44" s="78" t="s">
        <v>388</v>
      </c>
      <c r="Z44" s="91">
        <f t="shared" si="0"/>
        <v>14712090</v>
      </c>
      <c r="AA44" s="23" t="s">
        <v>35</v>
      </c>
      <c r="AB44" s="23" t="s">
        <v>35</v>
      </c>
      <c r="AC44" s="56" t="s">
        <v>36</v>
      </c>
    </row>
    <row r="45" spans="1:29" ht="42.75">
      <c r="A45" s="193" t="s">
        <v>37</v>
      </c>
      <c r="B45" s="194" t="s">
        <v>37</v>
      </c>
      <c r="C45" s="194" t="s">
        <v>37</v>
      </c>
      <c r="D45" s="194" t="s">
        <v>37</v>
      </c>
      <c r="E45" s="168"/>
      <c r="F45" s="168"/>
      <c r="G45" s="168"/>
      <c r="H45" s="168"/>
      <c r="I45" s="192"/>
      <c r="J45" s="168"/>
      <c r="K45" s="91">
        <f>PERSONAL!C31</f>
        <v>14712090</v>
      </c>
      <c r="L45" s="25" t="s">
        <v>215</v>
      </c>
      <c r="M45" s="24">
        <v>10</v>
      </c>
      <c r="N45" s="24" t="s">
        <v>120</v>
      </c>
      <c r="O45" s="24">
        <v>1</v>
      </c>
      <c r="P45" s="24">
        <v>3</v>
      </c>
      <c r="Q45" s="24">
        <v>3</v>
      </c>
      <c r="R45" s="24">
        <v>3</v>
      </c>
      <c r="S45" s="168"/>
      <c r="T45" s="23" t="s">
        <v>121</v>
      </c>
      <c r="U45" s="23" t="s">
        <v>122</v>
      </c>
      <c r="V45" s="23" t="s">
        <v>125</v>
      </c>
      <c r="W45" s="168"/>
      <c r="X45" s="198"/>
      <c r="Y45" s="78" t="s">
        <v>388</v>
      </c>
      <c r="Z45" s="91">
        <f t="shared" si="0"/>
        <v>14712090</v>
      </c>
      <c r="AA45" s="23" t="s">
        <v>35</v>
      </c>
      <c r="AB45" s="23" t="s">
        <v>35</v>
      </c>
      <c r="AC45" s="56" t="s">
        <v>36</v>
      </c>
    </row>
    <row r="46" spans="1:29" ht="42.75">
      <c r="A46" s="193"/>
      <c r="B46" s="194"/>
      <c r="C46" s="194"/>
      <c r="D46" s="194"/>
      <c r="E46" s="168"/>
      <c r="F46" s="168"/>
      <c r="G46" s="168"/>
      <c r="H46" s="168"/>
      <c r="I46" s="192"/>
      <c r="J46" s="168"/>
      <c r="K46" s="91">
        <f>PERSONAL!C32</f>
        <v>14712090</v>
      </c>
      <c r="L46" s="25" t="s">
        <v>215</v>
      </c>
      <c r="M46" s="24">
        <v>10</v>
      </c>
      <c r="N46" s="24" t="s">
        <v>120</v>
      </c>
      <c r="O46" s="24">
        <v>1</v>
      </c>
      <c r="P46" s="24">
        <v>3</v>
      </c>
      <c r="Q46" s="24">
        <v>3</v>
      </c>
      <c r="R46" s="24">
        <v>3</v>
      </c>
      <c r="S46" s="168"/>
      <c r="T46" s="23" t="s">
        <v>121</v>
      </c>
      <c r="U46" s="23" t="s">
        <v>122</v>
      </c>
      <c r="V46" s="23" t="s">
        <v>125</v>
      </c>
      <c r="W46" s="168"/>
      <c r="X46" s="198"/>
      <c r="Y46" s="78" t="s">
        <v>388</v>
      </c>
      <c r="Z46" s="91">
        <f t="shared" si="0"/>
        <v>14712090</v>
      </c>
      <c r="AA46" s="23" t="s">
        <v>35</v>
      </c>
      <c r="AB46" s="23" t="s">
        <v>35</v>
      </c>
      <c r="AC46" s="56" t="s">
        <v>36</v>
      </c>
    </row>
    <row r="47" spans="1:29" ht="42.75">
      <c r="A47" s="193"/>
      <c r="B47" s="194"/>
      <c r="C47" s="194"/>
      <c r="D47" s="194"/>
      <c r="E47" s="168"/>
      <c r="F47" s="168"/>
      <c r="G47" s="168"/>
      <c r="H47" s="168"/>
      <c r="I47" s="192"/>
      <c r="J47" s="168"/>
      <c r="K47" s="91">
        <f>PERSONAL!C33</f>
        <v>14712090</v>
      </c>
      <c r="L47" s="25" t="s">
        <v>215</v>
      </c>
      <c r="M47" s="24">
        <v>10</v>
      </c>
      <c r="N47" s="24" t="s">
        <v>120</v>
      </c>
      <c r="O47" s="24">
        <v>0</v>
      </c>
      <c r="P47" s="24">
        <v>3</v>
      </c>
      <c r="Q47" s="24">
        <v>3</v>
      </c>
      <c r="R47" s="24">
        <v>3</v>
      </c>
      <c r="S47" s="168"/>
      <c r="T47" s="23" t="s">
        <v>121</v>
      </c>
      <c r="U47" s="23" t="s">
        <v>122</v>
      </c>
      <c r="V47" s="23" t="s">
        <v>125</v>
      </c>
      <c r="W47" s="168"/>
      <c r="X47" s="198"/>
      <c r="Y47" s="78" t="s">
        <v>388</v>
      </c>
      <c r="Z47" s="91">
        <f t="shared" si="0"/>
        <v>14712090</v>
      </c>
      <c r="AA47" s="23" t="s">
        <v>35</v>
      </c>
      <c r="AB47" s="23" t="s">
        <v>35</v>
      </c>
      <c r="AC47" s="56" t="s">
        <v>36</v>
      </c>
    </row>
    <row r="48" spans="1:29" ht="42.75">
      <c r="A48" s="193"/>
      <c r="B48" s="194"/>
      <c r="C48" s="194"/>
      <c r="D48" s="194"/>
      <c r="E48" s="168"/>
      <c r="F48" s="168"/>
      <c r="G48" s="168"/>
      <c r="H48" s="168"/>
      <c r="I48" s="192"/>
      <c r="J48" s="168"/>
      <c r="K48" s="91">
        <f>PERSONAL!C34</f>
        <v>14712090</v>
      </c>
      <c r="L48" s="25" t="s">
        <v>215</v>
      </c>
      <c r="M48" s="24">
        <v>10</v>
      </c>
      <c r="N48" s="24" t="s">
        <v>120</v>
      </c>
      <c r="O48" s="24">
        <v>0</v>
      </c>
      <c r="P48" s="24">
        <v>2</v>
      </c>
      <c r="Q48" s="24">
        <v>3</v>
      </c>
      <c r="R48" s="24">
        <v>3</v>
      </c>
      <c r="S48" s="168"/>
      <c r="T48" s="23" t="s">
        <v>121</v>
      </c>
      <c r="U48" s="23" t="s">
        <v>122</v>
      </c>
      <c r="V48" s="23" t="s">
        <v>125</v>
      </c>
      <c r="W48" s="168"/>
      <c r="X48" s="198"/>
      <c r="Y48" s="78" t="s">
        <v>388</v>
      </c>
      <c r="Z48" s="91">
        <f t="shared" si="0"/>
        <v>14712090</v>
      </c>
      <c r="AA48" s="23" t="s">
        <v>35</v>
      </c>
      <c r="AB48" s="23" t="s">
        <v>35</v>
      </c>
      <c r="AC48" s="56" t="s">
        <v>36</v>
      </c>
    </row>
    <row r="49" spans="1:250" ht="42.75">
      <c r="A49" s="193" t="s">
        <v>37</v>
      </c>
      <c r="B49" s="194" t="s">
        <v>37</v>
      </c>
      <c r="C49" s="194" t="s">
        <v>37</v>
      </c>
      <c r="D49" s="194" t="s">
        <v>37</v>
      </c>
      <c r="E49" s="168"/>
      <c r="F49" s="168"/>
      <c r="G49" s="168"/>
      <c r="H49" s="168"/>
      <c r="I49" s="192"/>
      <c r="J49" s="168"/>
      <c r="K49" s="91">
        <f>PERSONAL!C35</f>
        <v>14712090</v>
      </c>
      <c r="L49" s="25" t="s">
        <v>215</v>
      </c>
      <c r="M49" s="24">
        <v>10</v>
      </c>
      <c r="N49" s="24" t="s">
        <v>120</v>
      </c>
      <c r="O49" s="24">
        <v>0</v>
      </c>
      <c r="P49" s="24">
        <v>2</v>
      </c>
      <c r="Q49" s="24">
        <v>3</v>
      </c>
      <c r="R49" s="24">
        <v>3</v>
      </c>
      <c r="S49" s="168"/>
      <c r="T49" s="23" t="s">
        <v>121</v>
      </c>
      <c r="U49" s="23" t="s">
        <v>122</v>
      </c>
      <c r="V49" s="23" t="s">
        <v>125</v>
      </c>
      <c r="W49" s="168"/>
      <c r="X49" s="198"/>
      <c r="Y49" s="78" t="s">
        <v>388</v>
      </c>
      <c r="Z49" s="91">
        <f t="shared" si="0"/>
        <v>14712090</v>
      </c>
      <c r="AA49" s="23" t="s">
        <v>35</v>
      </c>
      <c r="AB49" s="23" t="s">
        <v>35</v>
      </c>
      <c r="AC49" s="56" t="s">
        <v>36</v>
      </c>
    </row>
    <row r="50" spans="1:250" ht="42.75">
      <c r="A50" s="193"/>
      <c r="B50" s="194"/>
      <c r="C50" s="194"/>
      <c r="D50" s="194"/>
      <c r="E50" s="168"/>
      <c r="F50" s="168"/>
      <c r="G50" s="168"/>
      <c r="H50" s="168"/>
      <c r="I50" s="192"/>
      <c r="J50" s="168"/>
      <c r="K50" s="91">
        <f>PERSONAL!C36</f>
        <v>14712090</v>
      </c>
      <c r="L50" s="25" t="s">
        <v>363</v>
      </c>
      <c r="M50" s="24">
        <v>10</v>
      </c>
      <c r="N50" s="24" t="s">
        <v>120</v>
      </c>
      <c r="O50" s="24">
        <v>0</v>
      </c>
      <c r="P50" s="24">
        <v>2</v>
      </c>
      <c r="Q50" s="24">
        <v>3</v>
      </c>
      <c r="R50" s="24">
        <v>3</v>
      </c>
      <c r="S50" s="168"/>
      <c r="T50" s="23" t="s">
        <v>121</v>
      </c>
      <c r="U50" s="23" t="s">
        <v>122</v>
      </c>
      <c r="V50" s="23" t="s">
        <v>125</v>
      </c>
      <c r="W50" s="168"/>
      <c r="X50" s="198"/>
      <c r="Y50" s="78" t="s">
        <v>388</v>
      </c>
      <c r="Z50" s="91">
        <f t="shared" si="0"/>
        <v>14712090</v>
      </c>
      <c r="AA50" s="23" t="s">
        <v>35</v>
      </c>
      <c r="AB50" s="23" t="s">
        <v>35</v>
      </c>
      <c r="AC50" s="56" t="s">
        <v>36</v>
      </c>
    </row>
    <row r="51" spans="1:250" ht="42.75">
      <c r="A51" s="193"/>
      <c r="B51" s="194"/>
      <c r="C51" s="194"/>
      <c r="D51" s="194"/>
      <c r="E51" s="168"/>
      <c r="F51" s="168"/>
      <c r="G51" s="168"/>
      <c r="H51" s="168"/>
      <c r="I51" s="192"/>
      <c r="J51" s="168"/>
      <c r="K51" s="91">
        <f>PERSONAL!C37</f>
        <v>14712090</v>
      </c>
      <c r="L51" s="25" t="s">
        <v>364</v>
      </c>
      <c r="M51" s="24">
        <v>10</v>
      </c>
      <c r="N51" s="24" t="s">
        <v>120</v>
      </c>
      <c r="O51" s="24">
        <v>0</v>
      </c>
      <c r="P51" s="24">
        <v>2</v>
      </c>
      <c r="Q51" s="24">
        <v>3</v>
      </c>
      <c r="R51" s="24">
        <v>3</v>
      </c>
      <c r="S51" s="168"/>
      <c r="T51" s="23" t="s">
        <v>121</v>
      </c>
      <c r="U51" s="23" t="s">
        <v>122</v>
      </c>
      <c r="V51" s="23" t="s">
        <v>125</v>
      </c>
      <c r="W51" s="168"/>
      <c r="X51" s="199"/>
      <c r="Y51" s="78" t="s">
        <v>388</v>
      </c>
      <c r="Z51" s="91">
        <f t="shared" si="0"/>
        <v>14712090</v>
      </c>
      <c r="AA51" s="23" t="s">
        <v>35</v>
      </c>
      <c r="AB51" s="23" t="s">
        <v>35</v>
      </c>
      <c r="AC51" s="56" t="s">
        <v>36</v>
      </c>
    </row>
    <row r="52" spans="1:250" ht="114">
      <c r="A52" s="193" t="s">
        <v>37</v>
      </c>
      <c r="B52" s="194" t="s">
        <v>37</v>
      </c>
      <c r="C52" s="194" t="s">
        <v>37</v>
      </c>
      <c r="D52" s="194" t="s">
        <v>37</v>
      </c>
      <c r="E52" s="168"/>
      <c r="F52" s="168"/>
      <c r="G52" s="168"/>
      <c r="H52" s="168" t="s">
        <v>43</v>
      </c>
      <c r="I52" s="107">
        <v>39077190009</v>
      </c>
      <c r="J52" s="106" t="s">
        <v>119</v>
      </c>
      <c r="K52" s="107">
        <v>39077190009</v>
      </c>
      <c r="L52" s="106" t="s">
        <v>126</v>
      </c>
      <c r="M52" s="24">
        <v>12</v>
      </c>
      <c r="N52" s="24" t="s">
        <v>127</v>
      </c>
      <c r="O52" s="24">
        <v>3</v>
      </c>
      <c r="P52" s="24">
        <v>3</v>
      </c>
      <c r="Q52" s="24">
        <v>3</v>
      </c>
      <c r="R52" s="24">
        <v>3</v>
      </c>
      <c r="S52" s="168"/>
      <c r="T52" s="23" t="s">
        <v>128</v>
      </c>
      <c r="U52" s="23" t="s">
        <v>122</v>
      </c>
      <c r="V52" s="23" t="s">
        <v>125</v>
      </c>
      <c r="W52" s="23" t="s">
        <v>119</v>
      </c>
      <c r="X52" s="23"/>
      <c r="Y52" s="78" t="s">
        <v>388</v>
      </c>
      <c r="Z52" s="91">
        <f t="shared" si="0"/>
        <v>39077190009</v>
      </c>
      <c r="AA52" s="23" t="s">
        <v>35</v>
      </c>
      <c r="AB52" s="23" t="s">
        <v>35</v>
      </c>
      <c r="AC52" s="56" t="s">
        <v>36</v>
      </c>
    </row>
    <row r="53" spans="1:250" ht="57">
      <c r="A53" s="193" t="s">
        <v>37</v>
      </c>
      <c r="B53" s="194" t="s">
        <v>37</v>
      </c>
      <c r="C53" s="194" t="s">
        <v>37</v>
      </c>
      <c r="D53" s="194" t="s">
        <v>37</v>
      </c>
      <c r="E53" s="168"/>
      <c r="F53" s="168"/>
      <c r="G53" s="168"/>
      <c r="H53" s="168"/>
      <c r="I53" s="107">
        <v>64321873072</v>
      </c>
      <c r="J53" s="106" t="s">
        <v>129</v>
      </c>
      <c r="K53" s="107">
        <v>64321873072</v>
      </c>
      <c r="L53" s="106" t="s">
        <v>126</v>
      </c>
      <c r="M53" s="24">
        <v>12</v>
      </c>
      <c r="N53" s="24" t="s">
        <v>127</v>
      </c>
      <c r="O53" s="24">
        <v>3</v>
      </c>
      <c r="P53" s="24">
        <v>3</v>
      </c>
      <c r="Q53" s="24">
        <v>3</v>
      </c>
      <c r="R53" s="24">
        <v>3</v>
      </c>
      <c r="S53" s="168"/>
      <c r="T53" s="23" t="s">
        <v>128</v>
      </c>
      <c r="U53" s="23" t="s">
        <v>122</v>
      </c>
      <c r="V53" s="23" t="s">
        <v>125</v>
      </c>
      <c r="W53" s="23" t="s">
        <v>129</v>
      </c>
      <c r="X53" s="23"/>
      <c r="Y53" s="78" t="s">
        <v>388</v>
      </c>
      <c r="Z53" s="91">
        <f t="shared" si="0"/>
        <v>64321873072</v>
      </c>
      <c r="AA53" s="23" t="s">
        <v>35</v>
      </c>
      <c r="AB53" s="23" t="s">
        <v>35</v>
      </c>
      <c r="AC53" s="56" t="s">
        <v>36</v>
      </c>
    </row>
    <row r="54" spans="1:250" ht="28.5">
      <c r="A54" s="193" t="s">
        <v>37</v>
      </c>
      <c r="B54" s="194" t="s">
        <v>37</v>
      </c>
      <c r="C54" s="194" t="s">
        <v>37</v>
      </c>
      <c r="D54" s="194" t="s">
        <v>37</v>
      </c>
      <c r="E54" s="168"/>
      <c r="F54" s="168"/>
      <c r="G54" s="168"/>
      <c r="H54" s="168"/>
      <c r="I54" s="107">
        <v>1164598473</v>
      </c>
      <c r="J54" s="106" t="s">
        <v>130</v>
      </c>
      <c r="K54" s="107">
        <v>1164598473</v>
      </c>
      <c r="L54" s="106" t="s">
        <v>126</v>
      </c>
      <c r="M54" s="24">
        <v>12</v>
      </c>
      <c r="N54" s="24" t="s">
        <v>127</v>
      </c>
      <c r="O54" s="24">
        <v>3</v>
      </c>
      <c r="P54" s="24">
        <v>3</v>
      </c>
      <c r="Q54" s="24">
        <v>3</v>
      </c>
      <c r="R54" s="24">
        <v>3</v>
      </c>
      <c r="S54" s="168"/>
      <c r="T54" s="23" t="s">
        <v>128</v>
      </c>
      <c r="U54" s="23" t="s">
        <v>122</v>
      </c>
      <c r="V54" s="23" t="s">
        <v>125</v>
      </c>
      <c r="W54" s="23" t="s">
        <v>130</v>
      </c>
      <c r="X54" s="23"/>
      <c r="Y54" s="78" t="s">
        <v>388</v>
      </c>
      <c r="Z54" s="91">
        <f t="shared" si="0"/>
        <v>1164598473</v>
      </c>
      <c r="AA54" s="23" t="s">
        <v>35</v>
      </c>
      <c r="AB54" s="23" t="s">
        <v>35</v>
      </c>
      <c r="AC54" s="56" t="s">
        <v>36</v>
      </c>
    </row>
    <row r="55" spans="1:250" ht="42.75">
      <c r="A55" s="193" t="s">
        <v>37</v>
      </c>
      <c r="B55" s="194" t="s">
        <v>37</v>
      </c>
      <c r="C55" s="194" t="s">
        <v>37</v>
      </c>
      <c r="D55" s="194" t="s">
        <v>37</v>
      </c>
      <c r="E55" s="168"/>
      <c r="F55" s="168"/>
      <c r="G55" s="168"/>
      <c r="H55" s="168"/>
      <c r="I55" s="107">
        <v>4920555645</v>
      </c>
      <c r="J55" s="106" t="s">
        <v>132</v>
      </c>
      <c r="K55" s="107">
        <v>4920555645</v>
      </c>
      <c r="L55" s="106" t="s">
        <v>126</v>
      </c>
      <c r="M55" s="24">
        <v>12</v>
      </c>
      <c r="N55" s="24" t="s">
        <v>127</v>
      </c>
      <c r="O55" s="24">
        <v>3</v>
      </c>
      <c r="P55" s="24">
        <v>3</v>
      </c>
      <c r="Q55" s="24">
        <v>3</v>
      </c>
      <c r="R55" s="24">
        <v>3</v>
      </c>
      <c r="S55" s="168"/>
      <c r="T55" s="23" t="s">
        <v>128</v>
      </c>
      <c r="U55" s="23" t="s">
        <v>122</v>
      </c>
      <c r="V55" s="23" t="s">
        <v>125</v>
      </c>
      <c r="W55" s="23" t="s">
        <v>132</v>
      </c>
      <c r="X55" s="23"/>
      <c r="Y55" s="78" t="s">
        <v>388</v>
      </c>
      <c r="Z55" s="91">
        <f t="shared" si="0"/>
        <v>4920555645</v>
      </c>
      <c r="AA55" s="23" t="s">
        <v>35</v>
      </c>
      <c r="AB55" s="23" t="s">
        <v>35</v>
      </c>
      <c r="AC55" s="56" t="s">
        <v>36</v>
      </c>
    </row>
    <row r="56" spans="1:250" s="26" customFormat="1" ht="42.75">
      <c r="A56" s="193" t="s">
        <v>37</v>
      </c>
      <c r="B56" s="194" t="s">
        <v>37</v>
      </c>
      <c r="C56" s="194" t="s">
        <v>37</v>
      </c>
      <c r="D56" s="194" t="s">
        <v>37</v>
      </c>
      <c r="E56" s="168"/>
      <c r="F56" s="168"/>
      <c r="G56" s="168"/>
      <c r="H56" s="168" t="s">
        <v>44</v>
      </c>
      <c r="I56" s="120">
        <v>25010540</v>
      </c>
      <c r="J56" s="168" t="s">
        <v>130</v>
      </c>
      <c r="K56" s="91">
        <v>9010540</v>
      </c>
      <c r="L56" s="23" t="s">
        <v>421</v>
      </c>
      <c r="M56" s="24">
        <v>15</v>
      </c>
      <c r="N56" s="24" t="s">
        <v>401</v>
      </c>
      <c r="O56" s="24">
        <v>0</v>
      </c>
      <c r="P56" s="24">
        <v>7</v>
      </c>
      <c r="Q56" s="24">
        <v>8</v>
      </c>
      <c r="R56" s="24">
        <v>0</v>
      </c>
      <c r="S56" s="168"/>
      <c r="T56" s="23" t="s">
        <v>238</v>
      </c>
      <c r="U56" s="23" t="s">
        <v>122</v>
      </c>
      <c r="V56" s="23" t="s">
        <v>433</v>
      </c>
      <c r="W56" s="168" t="s">
        <v>130</v>
      </c>
      <c r="X56" s="197"/>
      <c r="Y56" s="78" t="s">
        <v>388</v>
      </c>
      <c r="Z56" s="91">
        <f t="shared" si="0"/>
        <v>9010540</v>
      </c>
      <c r="AA56" s="23" t="s">
        <v>35</v>
      </c>
      <c r="AB56" s="23" t="s">
        <v>35</v>
      </c>
      <c r="AC56" s="56" t="s">
        <v>36</v>
      </c>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6"/>
      <c r="BU56" s="116"/>
      <c r="BV56" s="116"/>
      <c r="BW56" s="116"/>
      <c r="BX56" s="116"/>
      <c r="BY56" s="116"/>
      <c r="BZ56" s="116"/>
      <c r="CA56" s="116"/>
      <c r="CB56" s="116"/>
      <c r="CC56" s="116"/>
      <c r="CD56" s="116"/>
      <c r="CE56" s="116"/>
      <c r="CF56" s="116"/>
      <c r="CG56" s="116"/>
      <c r="CH56" s="116"/>
      <c r="CI56" s="116"/>
      <c r="CJ56" s="116"/>
      <c r="CK56" s="116"/>
      <c r="CL56" s="116"/>
      <c r="CM56" s="116"/>
      <c r="CN56" s="116"/>
      <c r="CO56" s="116"/>
      <c r="CP56" s="116"/>
      <c r="CQ56" s="116"/>
      <c r="CR56" s="116"/>
      <c r="CS56" s="116"/>
      <c r="CT56" s="116"/>
      <c r="CU56" s="116"/>
      <c r="CV56" s="116"/>
      <c r="CW56" s="116"/>
      <c r="CX56" s="116"/>
      <c r="CY56" s="116"/>
      <c r="CZ56" s="116"/>
      <c r="DA56" s="116"/>
      <c r="DB56" s="116"/>
      <c r="DC56" s="116"/>
      <c r="DD56" s="116"/>
      <c r="DE56" s="116"/>
      <c r="DF56" s="116"/>
      <c r="DG56" s="116"/>
      <c r="DH56" s="116"/>
      <c r="DI56" s="116"/>
      <c r="DJ56" s="116"/>
      <c r="DK56" s="116"/>
      <c r="DL56" s="116"/>
      <c r="DM56" s="116"/>
      <c r="DN56" s="116"/>
      <c r="DO56" s="116"/>
      <c r="DP56" s="116"/>
      <c r="DQ56" s="116"/>
      <c r="DR56" s="116"/>
      <c r="DS56" s="116"/>
      <c r="DT56" s="116"/>
      <c r="DU56" s="116"/>
      <c r="DV56" s="116"/>
      <c r="DW56" s="116"/>
      <c r="DX56" s="116"/>
      <c r="DY56" s="116"/>
      <c r="DZ56" s="116"/>
      <c r="EA56" s="116"/>
      <c r="EB56" s="116"/>
      <c r="EC56" s="116"/>
      <c r="ED56" s="116"/>
      <c r="EE56" s="116"/>
      <c r="EF56" s="116"/>
      <c r="EG56" s="116"/>
      <c r="EH56" s="116"/>
      <c r="EI56" s="116"/>
      <c r="EJ56" s="116"/>
      <c r="EK56" s="116"/>
      <c r="EL56" s="116"/>
      <c r="EM56" s="116"/>
      <c r="EN56" s="116"/>
      <c r="EO56" s="116"/>
      <c r="EP56" s="116"/>
      <c r="EQ56" s="116"/>
      <c r="ER56" s="116"/>
      <c r="ES56" s="116"/>
      <c r="ET56" s="116"/>
      <c r="EU56" s="116"/>
      <c r="EV56" s="116"/>
      <c r="EW56" s="116"/>
      <c r="EX56" s="116"/>
      <c r="EY56" s="116"/>
      <c r="EZ56" s="116"/>
      <c r="FA56" s="116"/>
      <c r="FB56" s="116"/>
      <c r="FC56" s="116"/>
      <c r="FD56" s="116"/>
      <c r="FE56" s="116"/>
      <c r="FF56" s="116"/>
      <c r="FG56" s="116"/>
      <c r="FH56" s="116"/>
      <c r="FI56" s="116"/>
      <c r="FJ56" s="116"/>
      <c r="FK56" s="116"/>
      <c r="FL56" s="116"/>
      <c r="FM56" s="116"/>
      <c r="FN56" s="116"/>
      <c r="FO56" s="116"/>
      <c r="FP56" s="116"/>
      <c r="FQ56" s="116"/>
      <c r="FR56" s="116"/>
      <c r="FS56" s="116"/>
      <c r="FT56" s="116"/>
      <c r="FU56" s="116"/>
      <c r="FV56" s="116"/>
      <c r="FW56" s="116"/>
      <c r="FX56" s="116"/>
      <c r="FY56" s="116"/>
      <c r="FZ56" s="116"/>
      <c r="GA56" s="116"/>
      <c r="GB56" s="116"/>
      <c r="GC56" s="116"/>
      <c r="GD56" s="116"/>
      <c r="GE56" s="116"/>
      <c r="GF56" s="116"/>
      <c r="GG56" s="116"/>
      <c r="GH56" s="116"/>
      <c r="GI56" s="116"/>
      <c r="GJ56" s="116"/>
      <c r="GK56" s="116"/>
      <c r="GL56" s="116"/>
      <c r="GM56" s="116"/>
      <c r="GN56" s="116"/>
      <c r="GO56" s="116"/>
      <c r="GP56" s="116"/>
      <c r="GQ56" s="116"/>
      <c r="GR56" s="116"/>
      <c r="GS56" s="116"/>
      <c r="GT56" s="116"/>
      <c r="GU56" s="116"/>
      <c r="GV56" s="116"/>
      <c r="GW56" s="116"/>
      <c r="GX56" s="116"/>
      <c r="GY56" s="116"/>
      <c r="GZ56" s="116"/>
      <c r="HA56" s="116"/>
      <c r="HB56" s="116"/>
      <c r="HC56" s="116"/>
      <c r="HD56" s="116"/>
      <c r="HE56" s="116"/>
      <c r="HF56" s="116"/>
      <c r="HG56" s="116"/>
      <c r="HH56" s="116"/>
      <c r="HI56" s="116"/>
      <c r="HJ56" s="116"/>
      <c r="HK56" s="116"/>
      <c r="HL56" s="116"/>
      <c r="HM56" s="116"/>
      <c r="HN56" s="116"/>
      <c r="HO56" s="116"/>
      <c r="HP56" s="116"/>
      <c r="HQ56" s="116"/>
      <c r="HR56" s="116"/>
      <c r="HS56" s="116"/>
      <c r="HT56" s="116"/>
      <c r="HU56" s="116"/>
      <c r="HV56" s="116"/>
      <c r="HW56" s="116"/>
      <c r="HX56" s="116"/>
      <c r="HY56" s="116"/>
      <c r="HZ56" s="116"/>
      <c r="IA56" s="116"/>
      <c r="IB56" s="116"/>
      <c r="IC56" s="116"/>
      <c r="ID56" s="116"/>
      <c r="IE56" s="116"/>
      <c r="IF56" s="116"/>
      <c r="IG56" s="116"/>
      <c r="IH56" s="116"/>
      <c r="II56" s="116"/>
      <c r="IJ56" s="116"/>
      <c r="IK56" s="116"/>
      <c r="IL56" s="116"/>
      <c r="IM56" s="116"/>
      <c r="IN56" s="116"/>
      <c r="IO56" s="116"/>
      <c r="IP56" s="116"/>
    </row>
    <row r="57" spans="1:250" s="26" customFormat="1" ht="28.5">
      <c r="A57" s="193"/>
      <c r="B57" s="194"/>
      <c r="C57" s="194"/>
      <c r="D57" s="194"/>
      <c r="E57" s="168"/>
      <c r="F57" s="168"/>
      <c r="G57" s="168"/>
      <c r="H57" s="168"/>
      <c r="I57" s="121"/>
      <c r="J57" s="168"/>
      <c r="K57" s="91">
        <v>9000000</v>
      </c>
      <c r="L57" s="23" t="s">
        <v>399</v>
      </c>
      <c r="M57" s="24">
        <v>9</v>
      </c>
      <c r="N57" s="24" t="s">
        <v>185</v>
      </c>
      <c r="O57" s="24">
        <v>0</v>
      </c>
      <c r="P57" s="24">
        <v>4</v>
      </c>
      <c r="Q57" s="24">
        <v>5</v>
      </c>
      <c r="R57" s="24">
        <v>0</v>
      </c>
      <c r="S57" s="168"/>
      <c r="T57" s="23"/>
      <c r="U57" s="23" t="s">
        <v>122</v>
      </c>
      <c r="V57" s="23" t="s">
        <v>433</v>
      </c>
      <c r="W57" s="168"/>
      <c r="X57" s="198"/>
      <c r="Y57" s="78" t="s">
        <v>388</v>
      </c>
      <c r="Z57" s="91">
        <f t="shared" si="0"/>
        <v>9000000</v>
      </c>
      <c r="AA57" s="23" t="s">
        <v>35</v>
      </c>
      <c r="AB57" s="23" t="s">
        <v>35</v>
      </c>
      <c r="AC57" s="56" t="s">
        <v>36</v>
      </c>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c r="BO57" s="116"/>
      <c r="BP57" s="116"/>
      <c r="BQ57" s="116"/>
      <c r="BR57" s="116"/>
      <c r="BS57" s="116"/>
      <c r="BT57" s="116"/>
      <c r="BU57" s="116"/>
      <c r="BV57" s="116"/>
      <c r="BW57" s="116"/>
      <c r="BX57" s="116"/>
      <c r="BY57" s="116"/>
      <c r="BZ57" s="116"/>
      <c r="CA57" s="116"/>
      <c r="CB57" s="116"/>
      <c r="CC57" s="116"/>
      <c r="CD57" s="116"/>
      <c r="CE57" s="116"/>
      <c r="CF57" s="116"/>
      <c r="CG57" s="116"/>
      <c r="CH57" s="116"/>
      <c r="CI57" s="116"/>
      <c r="CJ57" s="116"/>
      <c r="CK57" s="116"/>
      <c r="CL57" s="116"/>
      <c r="CM57" s="116"/>
      <c r="CN57" s="116"/>
      <c r="CO57" s="116"/>
      <c r="CP57" s="116"/>
      <c r="CQ57" s="116"/>
      <c r="CR57" s="116"/>
      <c r="CS57" s="116"/>
      <c r="CT57" s="116"/>
      <c r="CU57" s="116"/>
      <c r="CV57" s="116"/>
      <c r="CW57" s="116"/>
      <c r="CX57" s="116"/>
      <c r="CY57" s="116"/>
      <c r="CZ57" s="116"/>
      <c r="DA57" s="116"/>
      <c r="DB57" s="116"/>
      <c r="DC57" s="116"/>
      <c r="DD57" s="116"/>
      <c r="DE57" s="116"/>
      <c r="DF57" s="116"/>
      <c r="DG57" s="116"/>
      <c r="DH57" s="116"/>
      <c r="DI57" s="116"/>
      <c r="DJ57" s="116"/>
      <c r="DK57" s="116"/>
      <c r="DL57" s="116"/>
      <c r="DM57" s="116"/>
      <c r="DN57" s="116"/>
      <c r="DO57" s="116"/>
      <c r="DP57" s="116"/>
      <c r="DQ57" s="116"/>
      <c r="DR57" s="116"/>
      <c r="DS57" s="116"/>
      <c r="DT57" s="116"/>
      <c r="DU57" s="116"/>
      <c r="DV57" s="116"/>
      <c r="DW57" s="116"/>
      <c r="DX57" s="116"/>
      <c r="DY57" s="116"/>
      <c r="DZ57" s="116"/>
      <c r="EA57" s="116"/>
      <c r="EB57" s="116"/>
      <c r="EC57" s="116"/>
      <c r="ED57" s="116"/>
      <c r="EE57" s="116"/>
      <c r="EF57" s="116"/>
      <c r="EG57" s="116"/>
      <c r="EH57" s="116"/>
      <c r="EI57" s="116"/>
      <c r="EJ57" s="116"/>
      <c r="EK57" s="116"/>
      <c r="EL57" s="116"/>
      <c r="EM57" s="116"/>
      <c r="EN57" s="116"/>
      <c r="EO57" s="116"/>
      <c r="EP57" s="116"/>
      <c r="EQ57" s="116"/>
      <c r="ER57" s="116"/>
      <c r="ES57" s="116"/>
      <c r="ET57" s="116"/>
      <c r="EU57" s="116"/>
      <c r="EV57" s="116"/>
      <c r="EW57" s="116"/>
      <c r="EX57" s="116"/>
      <c r="EY57" s="116"/>
      <c r="EZ57" s="116"/>
      <c r="FA57" s="116"/>
      <c r="FB57" s="116"/>
      <c r="FC57" s="116"/>
      <c r="FD57" s="116"/>
      <c r="FE57" s="116"/>
      <c r="FF57" s="116"/>
      <c r="FG57" s="116"/>
      <c r="FH57" s="116"/>
      <c r="FI57" s="116"/>
      <c r="FJ57" s="116"/>
      <c r="FK57" s="116"/>
      <c r="FL57" s="116"/>
      <c r="FM57" s="116"/>
      <c r="FN57" s="116"/>
      <c r="FO57" s="116"/>
      <c r="FP57" s="116"/>
      <c r="FQ57" s="116"/>
      <c r="FR57" s="116"/>
      <c r="FS57" s="116"/>
      <c r="FT57" s="116"/>
      <c r="FU57" s="116"/>
      <c r="FV57" s="116"/>
      <c r="FW57" s="116"/>
      <c r="FX57" s="116"/>
      <c r="FY57" s="116"/>
      <c r="FZ57" s="116"/>
      <c r="GA57" s="116"/>
      <c r="GB57" s="116"/>
      <c r="GC57" s="116"/>
      <c r="GD57" s="116"/>
      <c r="GE57" s="116"/>
      <c r="GF57" s="116"/>
      <c r="GG57" s="116"/>
      <c r="GH57" s="116"/>
      <c r="GI57" s="116"/>
      <c r="GJ57" s="116"/>
      <c r="GK57" s="116"/>
      <c r="GL57" s="116"/>
      <c r="GM57" s="116"/>
      <c r="GN57" s="116"/>
      <c r="GO57" s="116"/>
      <c r="GP57" s="116"/>
      <c r="GQ57" s="116"/>
      <c r="GR57" s="116"/>
      <c r="GS57" s="116"/>
      <c r="GT57" s="116"/>
      <c r="GU57" s="116"/>
      <c r="GV57" s="116"/>
      <c r="GW57" s="116"/>
      <c r="GX57" s="116"/>
      <c r="GY57" s="116"/>
      <c r="GZ57" s="116"/>
      <c r="HA57" s="116"/>
      <c r="HB57" s="116"/>
      <c r="HC57" s="116"/>
      <c r="HD57" s="116"/>
      <c r="HE57" s="116"/>
      <c r="HF57" s="116"/>
      <c r="HG57" s="116"/>
      <c r="HH57" s="116"/>
      <c r="HI57" s="116"/>
      <c r="HJ57" s="116"/>
      <c r="HK57" s="116"/>
      <c r="HL57" s="116"/>
      <c r="HM57" s="116"/>
      <c r="HN57" s="116"/>
      <c r="HO57" s="116"/>
      <c r="HP57" s="116"/>
      <c r="HQ57" s="116"/>
      <c r="HR57" s="116"/>
      <c r="HS57" s="116"/>
      <c r="HT57" s="116"/>
      <c r="HU57" s="116"/>
      <c r="HV57" s="116"/>
      <c r="HW57" s="116"/>
      <c r="HX57" s="116"/>
      <c r="HY57" s="116"/>
      <c r="HZ57" s="116"/>
      <c r="IA57" s="116"/>
      <c r="IB57" s="116"/>
      <c r="IC57" s="116"/>
      <c r="ID57" s="116"/>
      <c r="IE57" s="116"/>
      <c r="IF57" s="116"/>
      <c r="IG57" s="116"/>
      <c r="IH57" s="116"/>
      <c r="II57" s="116"/>
      <c r="IJ57" s="116"/>
      <c r="IK57" s="116"/>
      <c r="IL57" s="116"/>
      <c r="IM57" s="116"/>
      <c r="IN57" s="116"/>
      <c r="IO57" s="116"/>
      <c r="IP57" s="116"/>
    </row>
    <row r="58" spans="1:250" s="26" customFormat="1" ht="28.5">
      <c r="A58" s="193"/>
      <c r="B58" s="194"/>
      <c r="C58" s="194"/>
      <c r="D58" s="194"/>
      <c r="E58" s="168"/>
      <c r="F58" s="168"/>
      <c r="G58" s="168"/>
      <c r="H58" s="168"/>
      <c r="I58" s="121"/>
      <c r="J58" s="168"/>
      <c r="K58" s="91">
        <v>2000000</v>
      </c>
      <c r="L58" s="23" t="s">
        <v>408</v>
      </c>
      <c r="M58" s="24">
        <v>4</v>
      </c>
      <c r="N58" s="24" t="s">
        <v>394</v>
      </c>
      <c r="O58" s="24">
        <v>1</v>
      </c>
      <c r="P58" s="24">
        <v>1</v>
      </c>
      <c r="Q58" s="24">
        <v>1</v>
      </c>
      <c r="R58" s="24">
        <v>1</v>
      </c>
      <c r="S58" s="168"/>
      <c r="T58" s="23"/>
      <c r="U58" s="23" t="s">
        <v>122</v>
      </c>
      <c r="V58" s="23" t="s">
        <v>433</v>
      </c>
      <c r="W58" s="168"/>
      <c r="X58" s="198"/>
      <c r="Y58" s="78" t="s">
        <v>388</v>
      </c>
      <c r="Z58" s="91">
        <f t="shared" si="0"/>
        <v>2000000</v>
      </c>
      <c r="AA58" s="23" t="s">
        <v>35</v>
      </c>
      <c r="AB58" s="23" t="s">
        <v>35</v>
      </c>
      <c r="AC58" s="56" t="s">
        <v>36</v>
      </c>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116"/>
      <c r="AZ58" s="116"/>
      <c r="BA58" s="116"/>
      <c r="BB58" s="116"/>
      <c r="BC58" s="116"/>
      <c r="BD58" s="116"/>
      <c r="BE58" s="116"/>
      <c r="BF58" s="116"/>
      <c r="BG58" s="116"/>
      <c r="BH58" s="116"/>
      <c r="BI58" s="116"/>
      <c r="BJ58" s="116"/>
      <c r="BK58" s="116"/>
      <c r="BL58" s="116"/>
      <c r="BM58" s="116"/>
      <c r="BN58" s="116"/>
      <c r="BO58" s="116"/>
      <c r="BP58" s="116"/>
      <c r="BQ58" s="116"/>
      <c r="BR58" s="116"/>
      <c r="BS58" s="116"/>
      <c r="BT58" s="116"/>
      <c r="BU58" s="116"/>
      <c r="BV58" s="116"/>
      <c r="BW58" s="116"/>
      <c r="BX58" s="116"/>
      <c r="BY58" s="116"/>
      <c r="BZ58" s="116"/>
      <c r="CA58" s="116"/>
      <c r="CB58" s="116"/>
      <c r="CC58" s="116"/>
      <c r="CD58" s="116"/>
      <c r="CE58" s="116"/>
      <c r="CF58" s="116"/>
      <c r="CG58" s="116"/>
      <c r="CH58" s="116"/>
      <c r="CI58" s="116"/>
      <c r="CJ58" s="116"/>
      <c r="CK58" s="116"/>
      <c r="CL58" s="116"/>
      <c r="CM58" s="116"/>
      <c r="CN58" s="116"/>
      <c r="CO58" s="116"/>
      <c r="CP58" s="116"/>
      <c r="CQ58" s="116"/>
      <c r="CR58" s="116"/>
      <c r="CS58" s="116"/>
      <c r="CT58" s="116"/>
      <c r="CU58" s="116"/>
      <c r="CV58" s="116"/>
      <c r="CW58" s="116"/>
      <c r="CX58" s="116"/>
      <c r="CY58" s="116"/>
      <c r="CZ58" s="116"/>
      <c r="DA58" s="116"/>
      <c r="DB58" s="116"/>
      <c r="DC58" s="116"/>
      <c r="DD58" s="116"/>
      <c r="DE58" s="116"/>
      <c r="DF58" s="116"/>
      <c r="DG58" s="116"/>
      <c r="DH58" s="116"/>
      <c r="DI58" s="116"/>
      <c r="DJ58" s="116"/>
      <c r="DK58" s="116"/>
      <c r="DL58" s="116"/>
      <c r="DM58" s="116"/>
      <c r="DN58" s="116"/>
      <c r="DO58" s="116"/>
      <c r="DP58" s="116"/>
      <c r="DQ58" s="116"/>
      <c r="DR58" s="116"/>
      <c r="DS58" s="116"/>
      <c r="DT58" s="116"/>
      <c r="DU58" s="116"/>
      <c r="DV58" s="116"/>
      <c r="DW58" s="116"/>
      <c r="DX58" s="116"/>
      <c r="DY58" s="116"/>
      <c r="DZ58" s="116"/>
      <c r="EA58" s="116"/>
      <c r="EB58" s="116"/>
      <c r="EC58" s="116"/>
      <c r="ED58" s="116"/>
      <c r="EE58" s="116"/>
      <c r="EF58" s="116"/>
      <c r="EG58" s="116"/>
      <c r="EH58" s="116"/>
      <c r="EI58" s="116"/>
      <c r="EJ58" s="116"/>
      <c r="EK58" s="116"/>
      <c r="EL58" s="116"/>
      <c r="EM58" s="116"/>
      <c r="EN58" s="116"/>
      <c r="EO58" s="116"/>
      <c r="EP58" s="116"/>
      <c r="EQ58" s="116"/>
      <c r="ER58" s="116"/>
      <c r="ES58" s="116"/>
      <c r="ET58" s="116"/>
      <c r="EU58" s="116"/>
      <c r="EV58" s="116"/>
      <c r="EW58" s="116"/>
      <c r="EX58" s="116"/>
      <c r="EY58" s="116"/>
      <c r="EZ58" s="116"/>
      <c r="FA58" s="116"/>
      <c r="FB58" s="116"/>
      <c r="FC58" s="116"/>
      <c r="FD58" s="116"/>
      <c r="FE58" s="116"/>
      <c r="FF58" s="116"/>
      <c r="FG58" s="116"/>
      <c r="FH58" s="116"/>
      <c r="FI58" s="116"/>
      <c r="FJ58" s="116"/>
      <c r="FK58" s="116"/>
      <c r="FL58" s="116"/>
      <c r="FM58" s="116"/>
      <c r="FN58" s="116"/>
      <c r="FO58" s="116"/>
      <c r="FP58" s="116"/>
      <c r="FQ58" s="116"/>
      <c r="FR58" s="116"/>
      <c r="FS58" s="116"/>
      <c r="FT58" s="116"/>
      <c r="FU58" s="116"/>
      <c r="FV58" s="116"/>
      <c r="FW58" s="116"/>
      <c r="FX58" s="116"/>
      <c r="FY58" s="116"/>
      <c r="FZ58" s="116"/>
      <c r="GA58" s="116"/>
      <c r="GB58" s="116"/>
      <c r="GC58" s="116"/>
      <c r="GD58" s="116"/>
      <c r="GE58" s="116"/>
      <c r="GF58" s="116"/>
      <c r="GG58" s="116"/>
      <c r="GH58" s="116"/>
      <c r="GI58" s="116"/>
      <c r="GJ58" s="116"/>
      <c r="GK58" s="116"/>
      <c r="GL58" s="116"/>
      <c r="GM58" s="116"/>
      <c r="GN58" s="116"/>
      <c r="GO58" s="116"/>
      <c r="GP58" s="116"/>
      <c r="GQ58" s="116"/>
      <c r="GR58" s="116"/>
      <c r="GS58" s="116"/>
      <c r="GT58" s="116"/>
      <c r="GU58" s="116"/>
      <c r="GV58" s="116"/>
      <c r="GW58" s="116"/>
      <c r="GX58" s="116"/>
      <c r="GY58" s="116"/>
      <c r="GZ58" s="116"/>
      <c r="HA58" s="116"/>
      <c r="HB58" s="116"/>
      <c r="HC58" s="116"/>
      <c r="HD58" s="116"/>
      <c r="HE58" s="116"/>
      <c r="HF58" s="116"/>
      <c r="HG58" s="116"/>
      <c r="HH58" s="116"/>
      <c r="HI58" s="116"/>
      <c r="HJ58" s="116"/>
      <c r="HK58" s="116"/>
      <c r="HL58" s="116"/>
      <c r="HM58" s="116"/>
      <c r="HN58" s="116"/>
      <c r="HO58" s="116"/>
      <c r="HP58" s="116"/>
      <c r="HQ58" s="116"/>
      <c r="HR58" s="116"/>
      <c r="HS58" s="116"/>
      <c r="HT58" s="116"/>
      <c r="HU58" s="116"/>
      <c r="HV58" s="116"/>
      <c r="HW58" s="116"/>
      <c r="HX58" s="116"/>
      <c r="HY58" s="116"/>
      <c r="HZ58" s="116"/>
      <c r="IA58" s="116"/>
      <c r="IB58" s="116"/>
      <c r="IC58" s="116"/>
      <c r="ID58" s="116"/>
      <c r="IE58" s="116"/>
      <c r="IF58" s="116"/>
      <c r="IG58" s="116"/>
      <c r="IH58" s="116"/>
      <c r="II58" s="116"/>
      <c r="IJ58" s="116"/>
      <c r="IK58" s="116"/>
      <c r="IL58" s="116"/>
      <c r="IM58" s="116"/>
      <c r="IN58" s="116"/>
      <c r="IO58" s="116"/>
      <c r="IP58" s="116"/>
    </row>
    <row r="59" spans="1:250" s="26" customFormat="1" ht="42.75">
      <c r="A59" s="193"/>
      <c r="B59" s="194"/>
      <c r="C59" s="194"/>
      <c r="D59" s="194"/>
      <c r="E59" s="168"/>
      <c r="F59" s="168"/>
      <c r="G59" s="168"/>
      <c r="H59" s="168"/>
      <c r="I59" s="122"/>
      <c r="J59" s="168"/>
      <c r="K59" s="91">
        <v>5000000</v>
      </c>
      <c r="L59" s="23" t="s">
        <v>400</v>
      </c>
      <c r="M59" s="24">
        <v>1</v>
      </c>
      <c r="N59" s="24" t="s">
        <v>402</v>
      </c>
      <c r="O59" s="24">
        <v>0</v>
      </c>
      <c r="P59" s="24">
        <v>0.33</v>
      </c>
      <c r="Q59" s="24">
        <v>0.33</v>
      </c>
      <c r="R59" s="24">
        <v>0.33</v>
      </c>
      <c r="S59" s="168"/>
      <c r="T59" s="23"/>
      <c r="U59" s="23" t="s">
        <v>122</v>
      </c>
      <c r="V59" s="23" t="s">
        <v>433</v>
      </c>
      <c r="W59" s="168"/>
      <c r="X59" s="199"/>
      <c r="Y59" s="78" t="s">
        <v>388</v>
      </c>
      <c r="Z59" s="91">
        <f t="shared" si="0"/>
        <v>5000000</v>
      </c>
      <c r="AA59" s="23" t="s">
        <v>35</v>
      </c>
      <c r="AB59" s="23" t="s">
        <v>35</v>
      </c>
      <c r="AC59" s="56" t="s">
        <v>36</v>
      </c>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116"/>
      <c r="AZ59" s="116"/>
      <c r="BA59" s="116"/>
      <c r="BB59" s="116"/>
      <c r="BC59" s="116"/>
      <c r="BD59" s="116"/>
      <c r="BE59" s="116"/>
      <c r="BF59" s="116"/>
      <c r="BG59" s="116"/>
      <c r="BH59" s="116"/>
      <c r="BI59" s="116"/>
      <c r="BJ59" s="116"/>
      <c r="BK59" s="116"/>
      <c r="BL59" s="116"/>
      <c r="BM59" s="116"/>
      <c r="BN59" s="116"/>
      <c r="BO59" s="116"/>
      <c r="BP59" s="116"/>
      <c r="BQ59" s="116"/>
      <c r="BR59" s="116"/>
      <c r="BS59" s="116"/>
      <c r="BT59" s="116"/>
      <c r="BU59" s="116"/>
      <c r="BV59" s="116"/>
      <c r="BW59" s="116"/>
      <c r="BX59" s="116"/>
      <c r="BY59" s="116"/>
      <c r="BZ59" s="116"/>
      <c r="CA59" s="116"/>
      <c r="CB59" s="116"/>
      <c r="CC59" s="116"/>
      <c r="CD59" s="116"/>
      <c r="CE59" s="116"/>
      <c r="CF59" s="116"/>
      <c r="CG59" s="116"/>
      <c r="CH59" s="116"/>
      <c r="CI59" s="116"/>
      <c r="CJ59" s="116"/>
      <c r="CK59" s="116"/>
      <c r="CL59" s="116"/>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6"/>
      <c r="EA59" s="116"/>
      <c r="EB59" s="116"/>
      <c r="EC59" s="116"/>
      <c r="ED59" s="116"/>
      <c r="EE59" s="116"/>
      <c r="EF59" s="116"/>
      <c r="EG59" s="116"/>
      <c r="EH59" s="116"/>
      <c r="EI59" s="116"/>
      <c r="EJ59" s="116"/>
      <c r="EK59" s="116"/>
      <c r="EL59" s="116"/>
      <c r="EM59" s="116"/>
      <c r="EN59" s="116"/>
      <c r="EO59" s="116"/>
      <c r="EP59" s="116"/>
      <c r="EQ59" s="116"/>
      <c r="ER59" s="116"/>
      <c r="ES59" s="116"/>
      <c r="ET59" s="116"/>
      <c r="EU59" s="116"/>
      <c r="EV59" s="116"/>
      <c r="EW59" s="116"/>
      <c r="EX59" s="116"/>
      <c r="EY59" s="116"/>
      <c r="EZ59" s="116"/>
      <c r="FA59" s="116"/>
      <c r="FB59" s="116"/>
      <c r="FC59" s="116"/>
      <c r="FD59" s="116"/>
      <c r="FE59" s="116"/>
      <c r="FF59" s="116"/>
      <c r="FG59" s="116"/>
      <c r="FH59" s="116"/>
      <c r="FI59" s="116"/>
      <c r="FJ59" s="116"/>
      <c r="FK59" s="116"/>
      <c r="FL59" s="116"/>
      <c r="FM59" s="116"/>
      <c r="FN59" s="116"/>
      <c r="FO59" s="116"/>
      <c r="FP59" s="116"/>
      <c r="FQ59" s="116"/>
      <c r="FR59" s="116"/>
      <c r="FS59" s="116"/>
      <c r="FT59" s="116"/>
      <c r="FU59" s="116"/>
      <c r="FV59" s="116"/>
      <c r="FW59" s="116"/>
      <c r="FX59" s="116"/>
      <c r="FY59" s="116"/>
      <c r="FZ59" s="116"/>
      <c r="GA59" s="116"/>
      <c r="GB59" s="116"/>
      <c r="GC59" s="116"/>
      <c r="GD59" s="116"/>
      <c r="GE59" s="116"/>
      <c r="GF59" s="116"/>
      <c r="GG59" s="116"/>
      <c r="GH59" s="116"/>
      <c r="GI59" s="116"/>
      <c r="GJ59" s="116"/>
      <c r="GK59" s="116"/>
      <c r="GL59" s="116"/>
      <c r="GM59" s="116"/>
      <c r="GN59" s="116"/>
      <c r="GO59" s="116"/>
      <c r="GP59" s="116"/>
      <c r="GQ59" s="116"/>
      <c r="GR59" s="116"/>
      <c r="GS59" s="116"/>
      <c r="GT59" s="116"/>
      <c r="GU59" s="116"/>
      <c r="GV59" s="116"/>
      <c r="GW59" s="116"/>
      <c r="GX59" s="116"/>
      <c r="GY59" s="116"/>
      <c r="GZ59" s="116"/>
      <c r="HA59" s="116"/>
      <c r="HB59" s="116"/>
      <c r="HC59" s="116"/>
      <c r="HD59" s="116"/>
      <c r="HE59" s="116"/>
      <c r="HF59" s="116"/>
      <c r="HG59" s="116"/>
      <c r="HH59" s="116"/>
      <c r="HI59" s="116"/>
      <c r="HJ59" s="116"/>
      <c r="HK59" s="116"/>
      <c r="HL59" s="116"/>
      <c r="HM59" s="116"/>
      <c r="HN59" s="116"/>
      <c r="HO59" s="116"/>
      <c r="HP59" s="116"/>
      <c r="HQ59" s="116"/>
      <c r="HR59" s="116"/>
      <c r="HS59" s="116"/>
      <c r="HT59" s="116"/>
      <c r="HU59" s="116"/>
      <c r="HV59" s="116"/>
      <c r="HW59" s="116"/>
      <c r="HX59" s="116"/>
      <c r="HY59" s="116"/>
      <c r="HZ59" s="116"/>
      <c r="IA59" s="116"/>
      <c r="IB59" s="116"/>
      <c r="IC59" s="116"/>
      <c r="ID59" s="116"/>
      <c r="IE59" s="116"/>
      <c r="IF59" s="116"/>
      <c r="IG59" s="116"/>
      <c r="IH59" s="116"/>
      <c r="II59" s="116"/>
      <c r="IJ59" s="116"/>
      <c r="IK59" s="116"/>
      <c r="IL59" s="116"/>
      <c r="IM59" s="116"/>
      <c r="IN59" s="116"/>
      <c r="IO59" s="116"/>
      <c r="IP59" s="116"/>
    </row>
    <row r="60" spans="1:250" s="26" customFormat="1" ht="70.5" customHeight="1">
      <c r="A60" s="193" t="s">
        <v>37</v>
      </c>
      <c r="B60" s="194" t="s">
        <v>37</v>
      </c>
      <c r="C60" s="194" t="s">
        <v>37</v>
      </c>
      <c r="D60" s="194" t="s">
        <v>37</v>
      </c>
      <c r="E60" s="168"/>
      <c r="F60" s="168"/>
      <c r="G60" s="168"/>
      <c r="H60" s="168" t="s">
        <v>45</v>
      </c>
      <c r="I60" s="120">
        <v>50000000</v>
      </c>
      <c r="J60" s="168" t="s">
        <v>129</v>
      </c>
      <c r="K60" s="120">
        <v>50000000</v>
      </c>
      <c r="L60" s="23" t="s">
        <v>397</v>
      </c>
      <c r="M60" s="24">
        <v>6</v>
      </c>
      <c r="N60" s="24" t="s">
        <v>458</v>
      </c>
      <c r="O60" s="24">
        <v>1</v>
      </c>
      <c r="P60" s="24">
        <v>2</v>
      </c>
      <c r="Q60" s="24">
        <v>2</v>
      </c>
      <c r="R60" s="24">
        <v>1</v>
      </c>
      <c r="S60" s="168"/>
      <c r="T60" s="23" t="s">
        <v>235</v>
      </c>
      <c r="U60" s="23" t="s">
        <v>122</v>
      </c>
      <c r="V60" s="23" t="s">
        <v>433</v>
      </c>
      <c r="W60" s="168" t="s">
        <v>129</v>
      </c>
      <c r="X60" s="197"/>
      <c r="Y60" s="78" t="s">
        <v>388</v>
      </c>
      <c r="Z60" s="120">
        <f t="shared" si="0"/>
        <v>50000000</v>
      </c>
      <c r="AA60" s="23" t="s">
        <v>35</v>
      </c>
      <c r="AB60" s="23" t="s">
        <v>35</v>
      </c>
      <c r="AC60" s="56" t="s">
        <v>36</v>
      </c>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6"/>
      <c r="DQ60" s="116"/>
      <c r="DR60" s="116"/>
      <c r="DS60" s="116"/>
      <c r="DT60" s="116"/>
      <c r="DU60" s="116"/>
      <c r="DV60" s="116"/>
      <c r="DW60" s="116"/>
      <c r="DX60" s="116"/>
      <c r="DY60" s="116"/>
      <c r="DZ60" s="116"/>
      <c r="EA60" s="116"/>
      <c r="EB60" s="116"/>
      <c r="EC60" s="116"/>
      <c r="ED60" s="116"/>
      <c r="EE60" s="116"/>
      <c r="EF60" s="116"/>
      <c r="EG60" s="116"/>
      <c r="EH60" s="116"/>
      <c r="EI60" s="116"/>
      <c r="EJ60" s="116"/>
      <c r="EK60" s="116"/>
      <c r="EL60" s="116"/>
      <c r="EM60" s="116"/>
      <c r="EN60" s="116"/>
      <c r="EO60" s="116"/>
      <c r="EP60" s="116"/>
      <c r="EQ60" s="116"/>
      <c r="ER60" s="116"/>
      <c r="ES60" s="116"/>
      <c r="ET60" s="116"/>
      <c r="EU60" s="116"/>
      <c r="EV60" s="116"/>
      <c r="EW60" s="116"/>
      <c r="EX60" s="116"/>
      <c r="EY60" s="116"/>
      <c r="EZ60" s="116"/>
      <c r="FA60" s="116"/>
      <c r="FB60" s="116"/>
      <c r="FC60" s="116"/>
      <c r="FD60" s="116"/>
      <c r="FE60" s="116"/>
      <c r="FF60" s="116"/>
      <c r="FG60" s="116"/>
      <c r="FH60" s="116"/>
      <c r="FI60" s="116"/>
      <c r="FJ60" s="116"/>
      <c r="FK60" s="116"/>
      <c r="FL60" s="116"/>
      <c r="FM60" s="116"/>
      <c r="FN60" s="116"/>
      <c r="FO60" s="116"/>
      <c r="FP60" s="116"/>
      <c r="FQ60" s="116"/>
      <c r="FR60" s="116"/>
      <c r="FS60" s="116"/>
      <c r="FT60" s="116"/>
      <c r="FU60" s="116"/>
      <c r="FV60" s="116"/>
      <c r="FW60" s="116"/>
      <c r="FX60" s="116"/>
      <c r="FY60" s="116"/>
      <c r="FZ60" s="116"/>
      <c r="GA60" s="116"/>
      <c r="GB60" s="116"/>
      <c r="GC60" s="116"/>
      <c r="GD60" s="116"/>
      <c r="GE60" s="116"/>
      <c r="GF60" s="116"/>
      <c r="GG60" s="116"/>
      <c r="GH60" s="116"/>
      <c r="GI60" s="116"/>
      <c r="GJ60" s="116"/>
      <c r="GK60" s="116"/>
      <c r="GL60" s="116"/>
      <c r="GM60" s="116"/>
      <c r="GN60" s="116"/>
      <c r="GO60" s="116"/>
      <c r="GP60" s="116"/>
      <c r="GQ60" s="116"/>
      <c r="GR60" s="116"/>
      <c r="GS60" s="116"/>
      <c r="GT60" s="116"/>
      <c r="GU60" s="116"/>
      <c r="GV60" s="116"/>
      <c r="GW60" s="116"/>
      <c r="GX60" s="116"/>
      <c r="GY60" s="116"/>
      <c r="GZ60" s="116"/>
      <c r="HA60" s="116"/>
      <c r="HB60" s="116"/>
      <c r="HC60" s="116"/>
      <c r="HD60" s="116"/>
      <c r="HE60" s="116"/>
      <c r="HF60" s="116"/>
      <c r="HG60" s="116"/>
      <c r="HH60" s="116"/>
      <c r="HI60" s="116"/>
      <c r="HJ60" s="116"/>
      <c r="HK60" s="116"/>
      <c r="HL60" s="116"/>
      <c r="HM60" s="116"/>
      <c r="HN60" s="116"/>
      <c r="HO60" s="116"/>
      <c r="HP60" s="116"/>
      <c r="HQ60" s="116"/>
      <c r="HR60" s="116"/>
      <c r="HS60" s="116"/>
      <c r="HT60" s="116"/>
      <c r="HU60" s="116"/>
      <c r="HV60" s="116"/>
      <c r="HW60" s="116"/>
      <c r="HX60" s="116"/>
      <c r="HY60" s="116"/>
      <c r="HZ60" s="116"/>
      <c r="IA60" s="116"/>
      <c r="IB60" s="116"/>
      <c r="IC60" s="116"/>
      <c r="ID60" s="116"/>
      <c r="IE60" s="116"/>
      <c r="IF60" s="116"/>
      <c r="IG60" s="116"/>
      <c r="IH60" s="116"/>
      <c r="II60" s="116"/>
      <c r="IJ60" s="116"/>
      <c r="IK60" s="116"/>
      <c r="IL60" s="116"/>
      <c r="IM60" s="116"/>
      <c r="IN60" s="116"/>
      <c r="IO60" s="116"/>
      <c r="IP60" s="116"/>
    </row>
    <row r="61" spans="1:250" s="26" customFormat="1" ht="70.5" customHeight="1">
      <c r="A61" s="193"/>
      <c r="B61" s="194"/>
      <c r="C61" s="194"/>
      <c r="D61" s="194"/>
      <c r="E61" s="168"/>
      <c r="F61" s="168"/>
      <c r="G61" s="168"/>
      <c r="H61" s="168"/>
      <c r="I61" s="121"/>
      <c r="J61" s="168"/>
      <c r="K61" s="121"/>
      <c r="L61" s="23" t="s">
        <v>398</v>
      </c>
      <c r="M61" s="24">
        <v>6</v>
      </c>
      <c r="N61" s="24" t="s">
        <v>457</v>
      </c>
      <c r="O61" s="24">
        <v>0</v>
      </c>
      <c r="P61" s="24">
        <v>0</v>
      </c>
      <c r="Q61" s="24">
        <v>0</v>
      </c>
      <c r="R61" s="24">
        <v>0</v>
      </c>
      <c r="S61" s="168"/>
      <c r="T61" s="23"/>
      <c r="U61" s="23" t="s">
        <v>122</v>
      </c>
      <c r="V61" s="23" t="s">
        <v>433</v>
      </c>
      <c r="W61" s="168"/>
      <c r="X61" s="198"/>
      <c r="Y61" s="78" t="s">
        <v>388</v>
      </c>
      <c r="Z61" s="121"/>
      <c r="AA61" s="23" t="s">
        <v>35</v>
      </c>
      <c r="AB61" s="23" t="s">
        <v>35</v>
      </c>
      <c r="AC61" s="56" t="s">
        <v>36</v>
      </c>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6"/>
      <c r="FD61" s="116"/>
      <c r="FE61" s="116"/>
      <c r="FF61" s="116"/>
      <c r="FG61" s="116"/>
      <c r="FH61" s="116"/>
      <c r="FI61" s="116"/>
      <c r="FJ61" s="116"/>
      <c r="FK61" s="116"/>
      <c r="FL61" s="116"/>
      <c r="FM61" s="116"/>
      <c r="FN61" s="116"/>
      <c r="FO61" s="116"/>
      <c r="FP61" s="116"/>
      <c r="FQ61" s="116"/>
      <c r="FR61" s="116"/>
      <c r="FS61" s="116"/>
      <c r="FT61" s="116"/>
      <c r="FU61" s="116"/>
      <c r="FV61" s="116"/>
      <c r="FW61" s="116"/>
      <c r="FX61" s="116"/>
      <c r="FY61" s="116"/>
      <c r="FZ61" s="116"/>
      <c r="GA61" s="116"/>
      <c r="GB61" s="116"/>
      <c r="GC61" s="116"/>
      <c r="GD61" s="116"/>
      <c r="GE61" s="116"/>
      <c r="GF61" s="116"/>
      <c r="GG61" s="116"/>
      <c r="GH61" s="116"/>
      <c r="GI61" s="116"/>
      <c r="GJ61" s="116"/>
      <c r="GK61" s="116"/>
      <c r="GL61" s="116"/>
      <c r="GM61" s="116"/>
      <c r="GN61" s="116"/>
      <c r="GO61" s="116"/>
      <c r="GP61" s="116"/>
      <c r="GQ61" s="116"/>
      <c r="GR61" s="116"/>
      <c r="GS61" s="116"/>
      <c r="GT61" s="116"/>
      <c r="GU61" s="116"/>
      <c r="GV61" s="116"/>
      <c r="GW61" s="116"/>
      <c r="GX61" s="116"/>
      <c r="GY61" s="116"/>
      <c r="GZ61" s="116"/>
      <c r="HA61" s="116"/>
      <c r="HB61" s="116"/>
      <c r="HC61" s="116"/>
      <c r="HD61" s="116"/>
      <c r="HE61" s="116"/>
      <c r="HF61" s="116"/>
      <c r="HG61" s="116"/>
      <c r="HH61" s="116"/>
      <c r="HI61" s="116"/>
      <c r="HJ61" s="116"/>
      <c r="HK61" s="116"/>
      <c r="HL61" s="116"/>
      <c r="HM61" s="116"/>
      <c r="HN61" s="116"/>
      <c r="HO61" s="116"/>
      <c r="HP61" s="116"/>
      <c r="HQ61" s="116"/>
      <c r="HR61" s="116"/>
      <c r="HS61" s="116"/>
      <c r="HT61" s="116"/>
      <c r="HU61" s="116"/>
      <c r="HV61" s="116"/>
      <c r="HW61" s="116"/>
      <c r="HX61" s="116"/>
      <c r="HY61" s="116"/>
      <c r="HZ61" s="116"/>
      <c r="IA61" s="116"/>
      <c r="IB61" s="116"/>
      <c r="IC61" s="116"/>
      <c r="ID61" s="116"/>
      <c r="IE61" s="116"/>
      <c r="IF61" s="116"/>
      <c r="IG61" s="116"/>
      <c r="IH61" s="116"/>
      <c r="II61" s="116"/>
      <c r="IJ61" s="116"/>
      <c r="IK61" s="116"/>
      <c r="IL61" s="116"/>
      <c r="IM61" s="116"/>
      <c r="IN61" s="116"/>
      <c r="IO61" s="116"/>
      <c r="IP61" s="116"/>
    </row>
    <row r="62" spans="1:250" s="26" customFormat="1" ht="70.5" customHeight="1">
      <c r="A62" s="193"/>
      <c r="B62" s="194"/>
      <c r="C62" s="194"/>
      <c r="D62" s="194"/>
      <c r="E62" s="168"/>
      <c r="F62" s="168"/>
      <c r="G62" s="168"/>
      <c r="H62" s="168"/>
      <c r="I62" s="122"/>
      <c r="J62" s="168"/>
      <c r="K62" s="122"/>
      <c r="L62" s="23" t="s">
        <v>455</v>
      </c>
      <c r="M62" s="24">
        <v>10</v>
      </c>
      <c r="N62" s="24" t="s">
        <v>456</v>
      </c>
      <c r="O62" s="24">
        <v>0</v>
      </c>
      <c r="P62" s="24">
        <v>0</v>
      </c>
      <c r="Q62" s="24">
        <v>0</v>
      </c>
      <c r="R62" s="24">
        <v>0</v>
      </c>
      <c r="S62" s="168"/>
      <c r="T62" s="23"/>
      <c r="U62" s="23" t="s">
        <v>122</v>
      </c>
      <c r="V62" s="23" t="s">
        <v>433</v>
      </c>
      <c r="W62" s="168"/>
      <c r="X62" s="199"/>
      <c r="Y62" s="78" t="s">
        <v>388</v>
      </c>
      <c r="Z62" s="122"/>
      <c r="AA62" s="23" t="s">
        <v>35</v>
      </c>
      <c r="AB62" s="23" t="s">
        <v>35</v>
      </c>
      <c r="AC62" s="56" t="s">
        <v>36</v>
      </c>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c r="BK62" s="116"/>
      <c r="BL62" s="116"/>
      <c r="BM62" s="116"/>
      <c r="BN62" s="116"/>
      <c r="BO62" s="116"/>
      <c r="BP62" s="116"/>
      <c r="BQ62" s="116"/>
      <c r="BR62" s="116"/>
      <c r="BS62" s="116"/>
      <c r="BT62" s="116"/>
      <c r="BU62" s="116"/>
      <c r="BV62" s="116"/>
      <c r="BW62" s="116"/>
      <c r="BX62" s="116"/>
      <c r="BY62" s="116"/>
      <c r="BZ62" s="116"/>
      <c r="CA62" s="116"/>
      <c r="CB62" s="116"/>
      <c r="CC62" s="116"/>
      <c r="CD62" s="116"/>
      <c r="CE62" s="116"/>
      <c r="CF62" s="116"/>
      <c r="CG62" s="116"/>
      <c r="CH62" s="116"/>
      <c r="CI62" s="116"/>
      <c r="CJ62" s="116"/>
      <c r="CK62" s="116"/>
      <c r="CL62" s="116"/>
      <c r="CM62" s="116"/>
      <c r="CN62" s="116"/>
      <c r="CO62" s="116"/>
      <c r="CP62" s="116"/>
      <c r="CQ62" s="116"/>
      <c r="CR62" s="116"/>
      <c r="CS62" s="116"/>
      <c r="CT62" s="116"/>
      <c r="CU62" s="116"/>
      <c r="CV62" s="116"/>
      <c r="CW62" s="116"/>
      <c r="CX62" s="116"/>
      <c r="CY62" s="116"/>
      <c r="CZ62" s="116"/>
      <c r="DA62" s="116"/>
      <c r="DB62" s="116"/>
      <c r="DC62" s="116"/>
      <c r="DD62" s="116"/>
      <c r="DE62" s="116"/>
      <c r="DF62" s="116"/>
      <c r="DG62" s="116"/>
      <c r="DH62" s="116"/>
      <c r="DI62" s="116"/>
      <c r="DJ62" s="116"/>
      <c r="DK62" s="116"/>
      <c r="DL62" s="116"/>
      <c r="DM62" s="116"/>
      <c r="DN62" s="116"/>
      <c r="DO62" s="116"/>
      <c r="DP62" s="116"/>
      <c r="DQ62" s="116"/>
      <c r="DR62" s="116"/>
      <c r="DS62" s="116"/>
      <c r="DT62" s="116"/>
      <c r="DU62" s="116"/>
      <c r="DV62" s="116"/>
      <c r="DW62" s="116"/>
      <c r="DX62" s="116"/>
      <c r="DY62" s="116"/>
      <c r="DZ62" s="116"/>
      <c r="EA62" s="116"/>
      <c r="EB62" s="116"/>
      <c r="EC62" s="116"/>
      <c r="ED62" s="116"/>
      <c r="EE62" s="116"/>
      <c r="EF62" s="116"/>
      <c r="EG62" s="116"/>
      <c r="EH62" s="116"/>
      <c r="EI62" s="116"/>
      <c r="EJ62" s="116"/>
      <c r="EK62" s="116"/>
      <c r="EL62" s="116"/>
      <c r="EM62" s="116"/>
      <c r="EN62" s="116"/>
      <c r="EO62" s="116"/>
      <c r="EP62" s="116"/>
      <c r="EQ62" s="116"/>
      <c r="ER62" s="116"/>
      <c r="ES62" s="116"/>
      <c r="ET62" s="116"/>
      <c r="EU62" s="116"/>
      <c r="EV62" s="116"/>
      <c r="EW62" s="116"/>
      <c r="EX62" s="116"/>
      <c r="EY62" s="116"/>
      <c r="EZ62" s="116"/>
      <c r="FA62" s="116"/>
      <c r="FB62" s="116"/>
      <c r="FC62" s="116"/>
      <c r="FD62" s="116"/>
      <c r="FE62" s="116"/>
      <c r="FF62" s="116"/>
      <c r="FG62" s="116"/>
      <c r="FH62" s="116"/>
      <c r="FI62" s="116"/>
      <c r="FJ62" s="116"/>
      <c r="FK62" s="116"/>
      <c r="FL62" s="116"/>
      <c r="FM62" s="116"/>
      <c r="FN62" s="116"/>
      <c r="FO62" s="116"/>
      <c r="FP62" s="116"/>
      <c r="FQ62" s="116"/>
      <c r="FR62" s="116"/>
      <c r="FS62" s="116"/>
      <c r="FT62" s="116"/>
      <c r="FU62" s="116"/>
      <c r="FV62" s="116"/>
      <c r="FW62" s="116"/>
      <c r="FX62" s="116"/>
      <c r="FY62" s="116"/>
      <c r="FZ62" s="116"/>
      <c r="GA62" s="116"/>
      <c r="GB62" s="116"/>
      <c r="GC62" s="116"/>
      <c r="GD62" s="116"/>
      <c r="GE62" s="116"/>
      <c r="GF62" s="116"/>
      <c r="GG62" s="116"/>
      <c r="GH62" s="116"/>
      <c r="GI62" s="116"/>
      <c r="GJ62" s="116"/>
      <c r="GK62" s="116"/>
      <c r="GL62" s="116"/>
      <c r="GM62" s="116"/>
      <c r="GN62" s="116"/>
      <c r="GO62" s="116"/>
      <c r="GP62" s="116"/>
      <c r="GQ62" s="116"/>
      <c r="GR62" s="116"/>
      <c r="GS62" s="116"/>
      <c r="GT62" s="116"/>
      <c r="GU62" s="116"/>
      <c r="GV62" s="116"/>
      <c r="GW62" s="116"/>
      <c r="GX62" s="116"/>
      <c r="GY62" s="116"/>
      <c r="GZ62" s="116"/>
      <c r="HA62" s="116"/>
      <c r="HB62" s="116"/>
      <c r="HC62" s="116"/>
      <c r="HD62" s="116"/>
      <c r="HE62" s="116"/>
      <c r="HF62" s="116"/>
      <c r="HG62" s="116"/>
      <c r="HH62" s="116"/>
      <c r="HI62" s="116"/>
      <c r="HJ62" s="116"/>
      <c r="HK62" s="116"/>
      <c r="HL62" s="116"/>
      <c r="HM62" s="116"/>
      <c r="HN62" s="116"/>
      <c r="HO62" s="116"/>
      <c r="HP62" s="116"/>
      <c r="HQ62" s="116"/>
      <c r="HR62" s="116"/>
      <c r="HS62" s="116"/>
      <c r="HT62" s="116"/>
      <c r="HU62" s="116"/>
      <c r="HV62" s="116"/>
      <c r="HW62" s="116"/>
      <c r="HX62" s="116"/>
      <c r="HY62" s="116"/>
      <c r="HZ62" s="116"/>
      <c r="IA62" s="116"/>
      <c r="IB62" s="116"/>
      <c r="IC62" s="116"/>
      <c r="ID62" s="116"/>
      <c r="IE62" s="116"/>
      <c r="IF62" s="116"/>
      <c r="IG62" s="116"/>
      <c r="IH62" s="116"/>
      <c r="II62" s="116"/>
      <c r="IJ62" s="116"/>
      <c r="IK62" s="116"/>
      <c r="IL62" s="116"/>
      <c r="IM62" s="116"/>
      <c r="IN62" s="116"/>
      <c r="IO62" s="116"/>
      <c r="IP62" s="116"/>
    </row>
    <row r="63" spans="1:250" s="26" customFormat="1" ht="106.5" customHeight="1">
      <c r="A63" s="193" t="s">
        <v>37</v>
      </c>
      <c r="B63" s="194" t="s">
        <v>37</v>
      </c>
      <c r="C63" s="194" t="s">
        <v>37</v>
      </c>
      <c r="D63" s="194" t="s">
        <v>37</v>
      </c>
      <c r="E63" s="168"/>
      <c r="F63" s="168"/>
      <c r="G63" s="168"/>
      <c r="H63" s="168" t="s">
        <v>46</v>
      </c>
      <c r="I63" s="120">
        <v>30000000</v>
      </c>
      <c r="J63" s="168" t="s">
        <v>129</v>
      </c>
      <c r="K63" s="91">
        <v>15000000</v>
      </c>
      <c r="L63" s="23" t="s">
        <v>395</v>
      </c>
      <c r="M63" s="24">
        <v>10</v>
      </c>
      <c r="N63" s="24" t="s">
        <v>230</v>
      </c>
      <c r="O63" s="24">
        <v>0</v>
      </c>
      <c r="P63" s="24">
        <v>3</v>
      </c>
      <c r="Q63" s="24">
        <v>5</v>
      </c>
      <c r="R63" s="24">
        <v>2</v>
      </c>
      <c r="S63" s="168"/>
      <c r="T63" s="23" t="s">
        <v>238</v>
      </c>
      <c r="U63" s="23" t="s">
        <v>122</v>
      </c>
      <c r="V63" s="23" t="s">
        <v>433</v>
      </c>
      <c r="W63" s="168" t="s">
        <v>129</v>
      </c>
      <c r="X63" s="197"/>
      <c r="Y63" s="78" t="s">
        <v>388</v>
      </c>
      <c r="Z63" s="91">
        <f>K63</f>
        <v>15000000</v>
      </c>
      <c r="AA63" s="23" t="s">
        <v>35</v>
      </c>
      <c r="AB63" s="23" t="s">
        <v>35</v>
      </c>
      <c r="AC63" s="56" t="s">
        <v>36</v>
      </c>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c r="BW63" s="116"/>
      <c r="BX63" s="116"/>
      <c r="BY63" s="116"/>
      <c r="BZ63" s="116"/>
      <c r="CA63" s="116"/>
      <c r="CB63" s="116"/>
      <c r="CC63" s="116"/>
      <c r="CD63" s="116"/>
      <c r="CE63" s="116"/>
      <c r="CF63" s="116"/>
      <c r="CG63" s="116"/>
      <c r="CH63" s="116"/>
      <c r="CI63" s="116"/>
      <c r="CJ63" s="116"/>
      <c r="CK63" s="116"/>
      <c r="CL63" s="116"/>
      <c r="CM63" s="116"/>
      <c r="CN63" s="116"/>
      <c r="CO63" s="116"/>
      <c r="CP63" s="116"/>
      <c r="CQ63" s="116"/>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6"/>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16"/>
      <c r="EN63" s="116"/>
      <c r="EO63" s="116"/>
      <c r="EP63" s="116"/>
      <c r="EQ63" s="116"/>
      <c r="ER63" s="116"/>
      <c r="ES63" s="116"/>
      <c r="ET63" s="116"/>
      <c r="EU63" s="116"/>
      <c r="EV63" s="116"/>
      <c r="EW63" s="116"/>
      <c r="EX63" s="116"/>
      <c r="EY63" s="116"/>
      <c r="EZ63" s="116"/>
      <c r="FA63" s="116"/>
      <c r="FB63" s="116"/>
      <c r="FC63" s="116"/>
      <c r="FD63" s="116"/>
      <c r="FE63" s="116"/>
      <c r="FF63" s="116"/>
      <c r="FG63" s="116"/>
      <c r="FH63" s="116"/>
      <c r="FI63" s="116"/>
      <c r="FJ63" s="116"/>
      <c r="FK63" s="116"/>
      <c r="FL63" s="116"/>
      <c r="FM63" s="116"/>
      <c r="FN63" s="116"/>
      <c r="FO63" s="116"/>
      <c r="FP63" s="116"/>
      <c r="FQ63" s="116"/>
      <c r="FR63" s="116"/>
      <c r="FS63" s="116"/>
      <c r="FT63" s="116"/>
      <c r="FU63" s="116"/>
      <c r="FV63" s="116"/>
      <c r="FW63" s="116"/>
      <c r="FX63" s="116"/>
      <c r="FY63" s="116"/>
      <c r="FZ63" s="116"/>
      <c r="GA63" s="116"/>
      <c r="GB63" s="116"/>
      <c r="GC63" s="116"/>
      <c r="GD63" s="116"/>
      <c r="GE63" s="116"/>
      <c r="GF63" s="116"/>
      <c r="GG63" s="116"/>
      <c r="GH63" s="116"/>
      <c r="GI63" s="116"/>
      <c r="GJ63" s="116"/>
      <c r="GK63" s="116"/>
      <c r="GL63" s="116"/>
      <c r="GM63" s="116"/>
      <c r="GN63" s="116"/>
      <c r="GO63" s="116"/>
      <c r="GP63" s="116"/>
      <c r="GQ63" s="116"/>
      <c r="GR63" s="116"/>
      <c r="GS63" s="116"/>
      <c r="GT63" s="116"/>
      <c r="GU63" s="116"/>
      <c r="GV63" s="116"/>
      <c r="GW63" s="116"/>
      <c r="GX63" s="116"/>
      <c r="GY63" s="116"/>
      <c r="GZ63" s="116"/>
      <c r="HA63" s="116"/>
      <c r="HB63" s="116"/>
      <c r="HC63" s="116"/>
      <c r="HD63" s="116"/>
      <c r="HE63" s="116"/>
      <c r="HF63" s="116"/>
      <c r="HG63" s="116"/>
      <c r="HH63" s="116"/>
      <c r="HI63" s="116"/>
      <c r="HJ63" s="116"/>
      <c r="HK63" s="116"/>
      <c r="HL63" s="116"/>
      <c r="HM63" s="116"/>
      <c r="HN63" s="116"/>
      <c r="HO63" s="116"/>
      <c r="HP63" s="116"/>
      <c r="HQ63" s="116"/>
      <c r="HR63" s="116"/>
      <c r="HS63" s="116"/>
      <c r="HT63" s="116"/>
      <c r="HU63" s="116"/>
      <c r="HV63" s="116"/>
      <c r="HW63" s="116"/>
      <c r="HX63" s="116"/>
      <c r="HY63" s="116"/>
      <c r="HZ63" s="116"/>
      <c r="IA63" s="116"/>
      <c r="IB63" s="116"/>
      <c r="IC63" s="116"/>
      <c r="ID63" s="116"/>
      <c r="IE63" s="116"/>
      <c r="IF63" s="116"/>
      <c r="IG63" s="116"/>
      <c r="IH63" s="116"/>
      <c r="II63" s="116"/>
      <c r="IJ63" s="116"/>
      <c r="IK63" s="116"/>
      <c r="IL63" s="116"/>
      <c r="IM63" s="116"/>
      <c r="IN63" s="116"/>
      <c r="IO63" s="116"/>
      <c r="IP63" s="116"/>
    </row>
    <row r="64" spans="1:250" s="28" customFormat="1" ht="106.5" customHeight="1">
      <c r="A64" s="193"/>
      <c r="B64" s="194"/>
      <c r="C64" s="194"/>
      <c r="D64" s="194"/>
      <c r="E64" s="168"/>
      <c r="F64" s="168"/>
      <c r="G64" s="168"/>
      <c r="H64" s="168"/>
      <c r="I64" s="122"/>
      <c r="J64" s="168"/>
      <c r="K64" s="91">
        <v>15000000</v>
      </c>
      <c r="L64" s="23" t="s">
        <v>396</v>
      </c>
      <c r="M64" s="24">
        <v>10</v>
      </c>
      <c r="N64" s="24" t="s">
        <v>230</v>
      </c>
      <c r="O64" s="24">
        <v>0</v>
      </c>
      <c r="P64" s="24">
        <v>3</v>
      </c>
      <c r="Q64" s="24">
        <v>5</v>
      </c>
      <c r="R64" s="24">
        <v>2</v>
      </c>
      <c r="S64" s="168"/>
      <c r="T64" s="23"/>
      <c r="U64" s="23" t="s">
        <v>122</v>
      </c>
      <c r="V64" s="23" t="s">
        <v>433</v>
      </c>
      <c r="W64" s="168"/>
      <c r="X64" s="199"/>
      <c r="Y64" s="78" t="s">
        <v>388</v>
      </c>
      <c r="Z64" s="91">
        <f>K64</f>
        <v>15000000</v>
      </c>
      <c r="AA64" s="23" t="s">
        <v>35</v>
      </c>
      <c r="AB64" s="23" t="s">
        <v>35</v>
      </c>
      <c r="AC64" s="56" t="s">
        <v>36</v>
      </c>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c r="DE64" s="18"/>
      <c r="DF64" s="18"/>
      <c r="DG64" s="18"/>
      <c r="DH64" s="18"/>
      <c r="DI64" s="18"/>
      <c r="DJ64" s="18"/>
      <c r="DK64" s="18"/>
      <c r="DL64" s="18"/>
      <c r="DM64" s="18"/>
      <c r="DN64" s="18"/>
      <c r="DO64" s="18"/>
      <c r="DP64" s="18"/>
      <c r="DQ64" s="18"/>
      <c r="DR64" s="18"/>
      <c r="DS64" s="18"/>
      <c r="DT64" s="18"/>
      <c r="DU64" s="18"/>
      <c r="DV64" s="18"/>
      <c r="DW64" s="18"/>
      <c r="DX64" s="18"/>
      <c r="DY64" s="18"/>
      <c r="DZ64" s="18"/>
      <c r="EA64" s="18"/>
      <c r="EB64" s="18"/>
      <c r="EC64" s="18"/>
      <c r="ED64" s="18"/>
      <c r="EE64" s="18"/>
      <c r="EF64" s="18"/>
      <c r="EG64" s="18"/>
      <c r="EH64" s="18"/>
      <c r="EI64" s="18"/>
      <c r="EJ64" s="18"/>
      <c r="EK64" s="18"/>
      <c r="EL64" s="18"/>
      <c r="EM64" s="18"/>
      <c r="EN64" s="18"/>
      <c r="EO64" s="18"/>
      <c r="EP64" s="18"/>
      <c r="EQ64" s="18"/>
      <c r="ER64" s="18"/>
      <c r="ES64" s="18"/>
      <c r="ET64" s="18"/>
      <c r="EU64" s="18"/>
      <c r="EV64" s="18"/>
      <c r="EW64" s="18"/>
      <c r="EX64" s="18"/>
      <c r="EY64" s="18"/>
      <c r="EZ64" s="18"/>
      <c r="FA64" s="18"/>
      <c r="FB64" s="18"/>
      <c r="FC64" s="18"/>
      <c r="FD64" s="18"/>
      <c r="FE64" s="18"/>
      <c r="FF64" s="18"/>
      <c r="FG64" s="18"/>
      <c r="FH64" s="18"/>
      <c r="FI64" s="18"/>
      <c r="FJ64" s="18"/>
      <c r="FK64" s="18"/>
      <c r="FL64" s="18"/>
      <c r="FM64" s="18"/>
      <c r="FN64" s="18"/>
      <c r="FO64" s="18"/>
      <c r="FP64" s="18"/>
      <c r="FQ64" s="18"/>
      <c r="FR64" s="18"/>
      <c r="FS64" s="18"/>
      <c r="FT64" s="18"/>
      <c r="FU64" s="18"/>
      <c r="FV64" s="18"/>
      <c r="FW64" s="18"/>
      <c r="FX64" s="18"/>
      <c r="FY64" s="18"/>
      <c r="FZ64" s="18"/>
      <c r="GA64" s="18"/>
      <c r="GB64" s="18"/>
      <c r="GC64" s="18"/>
      <c r="GD64" s="18"/>
      <c r="GE64" s="18"/>
      <c r="GF64" s="18"/>
      <c r="GG64" s="18"/>
      <c r="GH64" s="18"/>
      <c r="GI64" s="18"/>
      <c r="GJ64" s="18"/>
      <c r="GK64" s="18"/>
      <c r="GL64" s="18"/>
      <c r="GM64" s="18"/>
      <c r="GN64" s="18"/>
      <c r="GO64" s="18"/>
      <c r="GP64" s="18"/>
      <c r="GQ64" s="18"/>
      <c r="GR64" s="18"/>
      <c r="GS64" s="18"/>
      <c r="GT64" s="18"/>
      <c r="GU64" s="18"/>
      <c r="GV64" s="18"/>
      <c r="GW64" s="18"/>
      <c r="GX64" s="18"/>
      <c r="GY64" s="18"/>
      <c r="GZ64" s="18"/>
      <c r="HA64" s="18"/>
      <c r="HB64" s="18"/>
      <c r="HC64" s="18"/>
      <c r="HD64" s="18"/>
      <c r="HE64" s="18"/>
      <c r="HF64" s="18"/>
      <c r="HG64" s="18"/>
      <c r="HH64" s="18"/>
      <c r="HI64" s="18"/>
      <c r="HJ64" s="18"/>
      <c r="HK64" s="18"/>
      <c r="HL64" s="18"/>
      <c r="HM64" s="18"/>
      <c r="HN64" s="18"/>
      <c r="HO64" s="18"/>
      <c r="HP64" s="18"/>
      <c r="HQ64" s="18"/>
      <c r="HR64" s="18"/>
      <c r="HS64" s="18"/>
      <c r="HT64" s="18"/>
      <c r="HU64" s="18"/>
      <c r="HV64" s="18"/>
      <c r="HW64" s="18"/>
      <c r="HX64" s="18"/>
      <c r="HY64" s="18"/>
      <c r="HZ64" s="18"/>
      <c r="IA64" s="18"/>
      <c r="IB64" s="18"/>
      <c r="IC64" s="18"/>
      <c r="ID64" s="18"/>
      <c r="IE64" s="18"/>
      <c r="IF64" s="18"/>
      <c r="IG64" s="18"/>
      <c r="IH64" s="18"/>
      <c r="II64" s="18"/>
      <c r="IJ64" s="18"/>
      <c r="IK64" s="18"/>
      <c r="IL64" s="18"/>
      <c r="IM64" s="18"/>
      <c r="IN64" s="18"/>
      <c r="IO64" s="18"/>
      <c r="IP64" s="18"/>
    </row>
    <row r="65" spans="1:29" ht="106.5" customHeight="1">
      <c r="A65" s="193" t="s">
        <v>37</v>
      </c>
      <c r="B65" s="194" t="s">
        <v>37</v>
      </c>
      <c r="C65" s="194" t="s">
        <v>37</v>
      </c>
      <c r="D65" s="194" t="s">
        <v>37</v>
      </c>
      <c r="E65" s="168"/>
      <c r="F65" s="168"/>
      <c r="G65" s="168"/>
      <c r="H65" s="135" t="s">
        <v>47</v>
      </c>
      <c r="I65" s="192">
        <v>328481610</v>
      </c>
      <c r="J65" s="135" t="s">
        <v>129</v>
      </c>
      <c r="K65" s="91">
        <f>M65*2501054</f>
        <v>25010540</v>
      </c>
      <c r="L65" s="23" t="s">
        <v>416</v>
      </c>
      <c r="M65" s="24">
        <v>10</v>
      </c>
      <c r="N65" s="24" t="s">
        <v>120</v>
      </c>
      <c r="O65" s="24">
        <v>1</v>
      </c>
      <c r="P65" s="24">
        <v>3</v>
      </c>
      <c r="Q65" s="24">
        <v>3</v>
      </c>
      <c r="R65" s="24">
        <v>3</v>
      </c>
      <c r="S65" s="168"/>
      <c r="T65" s="23" t="s">
        <v>121</v>
      </c>
      <c r="U65" s="23" t="s">
        <v>122</v>
      </c>
      <c r="V65" s="23" t="s">
        <v>125</v>
      </c>
      <c r="W65" s="168" t="s">
        <v>129</v>
      </c>
      <c r="X65" s="197"/>
      <c r="Y65" s="78" t="s">
        <v>388</v>
      </c>
      <c r="Z65" s="91">
        <f>K65</f>
        <v>25010540</v>
      </c>
      <c r="AA65" s="23" t="s">
        <v>35</v>
      </c>
      <c r="AB65" s="23" t="s">
        <v>35</v>
      </c>
      <c r="AC65" s="56" t="s">
        <v>36</v>
      </c>
    </row>
    <row r="66" spans="1:29" ht="106.5" customHeight="1">
      <c r="A66" s="193"/>
      <c r="B66" s="194"/>
      <c r="C66" s="194"/>
      <c r="D66" s="194"/>
      <c r="E66" s="168"/>
      <c r="F66" s="168"/>
      <c r="G66" s="168"/>
      <c r="H66" s="136"/>
      <c r="I66" s="192"/>
      <c r="J66" s="136"/>
      <c r="K66" s="91">
        <f>M66*1765449</f>
        <v>17654490</v>
      </c>
      <c r="L66" s="23" t="s">
        <v>461</v>
      </c>
      <c r="M66" s="24">
        <v>10</v>
      </c>
      <c r="N66" s="24" t="s">
        <v>120</v>
      </c>
      <c r="O66" s="24">
        <v>1</v>
      </c>
      <c r="P66" s="24">
        <v>3</v>
      </c>
      <c r="Q66" s="24">
        <v>3</v>
      </c>
      <c r="R66" s="24">
        <v>3</v>
      </c>
      <c r="S66" s="168"/>
      <c r="T66" s="23" t="s">
        <v>121</v>
      </c>
      <c r="U66" s="23" t="s">
        <v>122</v>
      </c>
      <c r="V66" s="23" t="s">
        <v>125</v>
      </c>
      <c r="W66" s="168"/>
      <c r="X66" s="199"/>
      <c r="Y66" s="78" t="s">
        <v>388</v>
      </c>
      <c r="Z66" s="91">
        <f>K66</f>
        <v>17654490</v>
      </c>
      <c r="AA66" s="23" t="s">
        <v>35</v>
      </c>
      <c r="AB66" s="23" t="s">
        <v>35</v>
      </c>
      <c r="AC66" s="56" t="s">
        <v>36</v>
      </c>
    </row>
    <row r="67" spans="1:29" ht="106.5" customHeight="1">
      <c r="A67" s="193"/>
      <c r="B67" s="194"/>
      <c r="C67" s="194"/>
      <c r="D67" s="194"/>
      <c r="E67" s="168"/>
      <c r="F67" s="168"/>
      <c r="G67" s="168"/>
      <c r="H67" s="136"/>
      <c r="I67" s="192"/>
      <c r="J67" s="136"/>
      <c r="K67" s="91">
        <f>M67*2501054</f>
        <v>25010540</v>
      </c>
      <c r="L67" s="23" t="s">
        <v>459</v>
      </c>
      <c r="M67" s="24">
        <v>10</v>
      </c>
      <c r="N67" s="24" t="s">
        <v>120</v>
      </c>
      <c r="O67" s="24">
        <v>1</v>
      </c>
      <c r="P67" s="24">
        <v>3</v>
      </c>
      <c r="Q67" s="24">
        <v>3</v>
      </c>
      <c r="R67" s="24">
        <v>3</v>
      </c>
      <c r="S67" s="168"/>
      <c r="T67" s="23"/>
      <c r="U67" s="23"/>
      <c r="V67" s="23"/>
      <c r="W67" s="23"/>
      <c r="X67" s="75"/>
      <c r="Y67" s="78" t="s">
        <v>388</v>
      </c>
      <c r="Z67" s="91">
        <f t="shared" ref="Z67:Z68" si="1">K67</f>
        <v>25010540</v>
      </c>
      <c r="AA67" s="23" t="s">
        <v>35</v>
      </c>
      <c r="AB67" s="23" t="s">
        <v>35</v>
      </c>
      <c r="AC67" s="56" t="s">
        <v>36</v>
      </c>
    </row>
    <row r="68" spans="1:29" ht="106.5" customHeight="1">
      <c r="A68" s="193"/>
      <c r="B68" s="194"/>
      <c r="C68" s="194"/>
      <c r="D68" s="194"/>
      <c r="E68" s="168"/>
      <c r="F68" s="168"/>
      <c r="G68" s="168"/>
      <c r="H68" s="136"/>
      <c r="I68" s="192"/>
      <c r="J68" s="136"/>
      <c r="K68" s="91">
        <f>M68*1297362</f>
        <v>12973620</v>
      </c>
      <c r="L68" s="23" t="s">
        <v>460</v>
      </c>
      <c r="M68" s="24">
        <v>10</v>
      </c>
      <c r="N68" s="24" t="s">
        <v>120</v>
      </c>
      <c r="O68" s="24">
        <v>1</v>
      </c>
      <c r="P68" s="24">
        <v>3</v>
      </c>
      <c r="Q68" s="24">
        <v>3</v>
      </c>
      <c r="R68" s="24">
        <v>3</v>
      </c>
      <c r="S68" s="168"/>
      <c r="T68" s="23"/>
      <c r="U68" s="23"/>
      <c r="V68" s="23"/>
      <c r="W68" s="23"/>
      <c r="X68" s="75"/>
      <c r="Y68" s="78" t="s">
        <v>388</v>
      </c>
      <c r="Z68" s="91">
        <f t="shared" si="1"/>
        <v>12973620</v>
      </c>
      <c r="AA68" s="23" t="s">
        <v>35</v>
      </c>
      <c r="AB68" s="23" t="s">
        <v>35</v>
      </c>
      <c r="AC68" s="56" t="s">
        <v>36</v>
      </c>
    </row>
    <row r="69" spans="1:29" ht="106.5" customHeight="1">
      <c r="A69" s="193" t="s">
        <v>37</v>
      </c>
      <c r="B69" s="194" t="s">
        <v>37</v>
      </c>
      <c r="C69" s="194" t="s">
        <v>37</v>
      </c>
      <c r="D69" s="194" t="s">
        <v>37</v>
      </c>
      <c r="E69" s="168"/>
      <c r="F69" s="168"/>
      <c r="G69" s="168"/>
      <c r="H69" s="136"/>
      <c r="I69" s="192"/>
      <c r="J69" s="136"/>
      <c r="K69" s="91">
        <f>M69*2501054</f>
        <v>25010540</v>
      </c>
      <c r="L69" s="23" t="s">
        <v>218</v>
      </c>
      <c r="M69" s="24">
        <v>10</v>
      </c>
      <c r="N69" s="24" t="s">
        <v>120</v>
      </c>
      <c r="O69" s="24">
        <v>1</v>
      </c>
      <c r="P69" s="24">
        <v>3</v>
      </c>
      <c r="Q69" s="24">
        <v>3</v>
      </c>
      <c r="R69" s="24">
        <v>3</v>
      </c>
      <c r="S69" s="168"/>
      <c r="T69" s="23" t="s">
        <v>128</v>
      </c>
      <c r="U69" s="23" t="s">
        <v>122</v>
      </c>
      <c r="V69" s="23" t="s">
        <v>125</v>
      </c>
      <c r="W69" s="168" t="s">
        <v>129</v>
      </c>
      <c r="X69" s="197" t="s">
        <v>135</v>
      </c>
      <c r="Y69" s="78" t="s">
        <v>388</v>
      </c>
      <c r="Z69" s="91">
        <f t="shared" ref="Z69:Z81" si="2">K69</f>
        <v>25010540</v>
      </c>
      <c r="AA69" s="23" t="s">
        <v>35</v>
      </c>
      <c r="AB69" s="23" t="s">
        <v>35</v>
      </c>
      <c r="AC69" s="56" t="s">
        <v>36</v>
      </c>
    </row>
    <row r="70" spans="1:29" ht="106.5" customHeight="1">
      <c r="A70" s="193" t="s">
        <v>37</v>
      </c>
      <c r="B70" s="194" t="s">
        <v>37</v>
      </c>
      <c r="C70" s="194" t="s">
        <v>37</v>
      </c>
      <c r="D70" s="194" t="s">
        <v>37</v>
      </c>
      <c r="E70" s="168"/>
      <c r="F70" s="168"/>
      <c r="G70" s="168"/>
      <c r="H70" s="136"/>
      <c r="I70" s="192"/>
      <c r="J70" s="136"/>
      <c r="K70" s="91">
        <f>M70*2501054</f>
        <v>25010540</v>
      </c>
      <c r="L70" s="23" t="s">
        <v>219</v>
      </c>
      <c r="M70" s="24">
        <v>10</v>
      </c>
      <c r="N70" s="24" t="s">
        <v>120</v>
      </c>
      <c r="O70" s="24">
        <v>1</v>
      </c>
      <c r="P70" s="24">
        <v>3</v>
      </c>
      <c r="Q70" s="24">
        <v>3</v>
      </c>
      <c r="R70" s="24">
        <v>3</v>
      </c>
      <c r="S70" s="168"/>
      <c r="T70" s="23" t="s">
        <v>128</v>
      </c>
      <c r="U70" s="23" t="s">
        <v>122</v>
      </c>
      <c r="V70" s="23" t="s">
        <v>125</v>
      </c>
      <c r="W70" s="168"/>
      <c r="X70" s="198"/>
      <c r="Y70" s="78" t="s">
        <v>388</v>
      </c>
      <c r="Z70" s="91">
        <f t="shared" si="2"/>
        <v>25010540</v>
      </c>
      <c r="AA70" s="23" t="s">
        <v>35</v>
      </c>
      <c r="AB70" s="23" t="s">
        <v>35</v>
      </c>
      <c r="AC70" s="56" t="s">
        <v>36</v>
      </c>
    </row>
    <row r="71" spans="1:29" ht="119.25" customHeight="1">
      <c r="A71" s="193" t="s">
        <v>37</v>
      </c>
      <c r="B71" s="194" t="s">
        <v>37</v>
      </c>
      <c r="C71" s="194" t="s">
        <v>37</v>
      </c>
      <c r="D71" s="194" t="s">
        <v>37</v>
      </c>
      <c r="E71" s="168"/>
      <c r="F71" s="168"/>
      <c r="G71" s="168"/>
      <c r="H71" s="136"/>
      <c r="I71" s="192"/>
      <c r="J71" s="136"/>
      <c r="K71" s="91">
        <f>M71*2501054</f>
        <v>25010540</v>
      </c>
      <c r="L71" s="23" t="s">
        <v>220</v>
      </c>
      <c r="M71" s="24">
        <v>10</v>
      </c>
      <c r="N71" s="24" t="s">
        <v>120</v>
      </c>
      <c r="O71" s="24">
        <v>1</v>
      </c>
      <c r="P71" s="24">
        <v>3</v>
      </c>
      <c r="Q71" s="24">
        <v>3</v>
      </c>
      <c r="R71" s="24">
        <v>3</v>
      </c>
      <c r="S71" s="168"/>
      <c r="T71" s="23" t="s">
        <v>128</v>
      </c>
      <c r="U71" s="23" t="s">
        <v>122</v>
      </c>
      <c r="V71" s="23" t="s">
        <v>125</v>
      </c>
      <c r="W71" s="168"/>
      <c r="X71" s="198"/>
      <c r="Y71" s="78" t="s">
        <v>388</v>
      </c>
      <c r="Z71" s="91">
        <f t="shared" si="2"/>
        <v>25010540</v>
      </c>
      <c r="AA71" s="23" t="s">
        <v>35</v>
      </c>
      <c r="AB71" s="23" t="s">
        <v>35</v>
      </c>
      <c r="AC71" s="56" t="s">
        <v>36</v>
      </c>
    </row>
    <row r="72" spans="1:29" ht="28.5">
      <c r="A72" s="193"/>
      <c r="B72" s="194"/>
      <c r="C72" s="194"/>
      <c r="D72" s="194"/>
      <c r="E72" s="168"/>
      <c r="F72" s="168"/>
      <c r="G72" s="168"/>
      <c r="H72" s="136"/>
      <c r="I72" s="192"/>
      <c r="J72" s="136"/>
      <c r="K72" s="91">
        <f>M72*2501054</f>
        <v>25010540</v>
      </c>
      <c r="L72" s="23" t="s">
        <v>411</v>
      </c>
      <c r="M72" s="24">
        <v>10</v>
      </c>
      <c r="N72" s="24" t="s">
        <v>120</v>
      </c>
      <c r="O72" s="24">
        <v>1</v>
      </c>
      <c r="P72" s="24">
        <v>3</v>
      </c>
      <c r="Q72" s="24">
        <v>3</v>
      </c>
      <c r="R72" s="24">
        <v>3</v>
      </c>
      <c r="S72" s="168"/>
      <c r="T72" s="23" t="s">
        <v>128</v>
      </c>
      <c r="U72" s="23" t="s">
        <v>122</v>
      </c>
      <c r="V72" s="23" t="s">
        <v>125</v>
      </c>
      <c r="W72" s="168"/>
      <c r="X72" s="198"/>
      <c r="Y72" s="78" t="s">
        <v>388</v>
      </c>
      <c r="Z72" s="91">
        <f t="shared" si="2"/>
        <v>25010540</v>
      </c>
      <c r="AA72" s="23" t="s">
        <v>35</v>
      </c>
      <c r="AB72" s="23" t="s">
        <v>35</v>
      </c>
      <c r="AC72" s="56" t="s">
        <v>36</v>
      </c>
    </row>
    <row r="73" spans="1:29" ht="28.5">
      <c r="A73" s="193"/>
      <c r="B73" s="194"/>
      <c r="C73" s="194"/>
      <c r="D73" s="194"/>
      <c r="E73" s="168"/>
      <c r="F73" s="168"/>
      <c r="G73" s="168"/>
      <c r="H73" s="136"/>
      <c r="I73" s="192"/>
      <c r="J73" s="136"/>
      <c r="K73" s="91">
        <f>M73*2501054</f>
        <v>25010540</v>
      </c>
      <c r="L73" s="23" t="s">
        <v>412</v>
      </c>
      <c r="M73" s="24">
        <v>10</v>
      </c>
      <c r="N73" s="24" t="s">
        <v>120</v>
      </c>
      <c r="O73" s="24">
        <v>1</v>
      </c>
      <c r="P73" s="24">
        <v>3</v>
      </c>
      <c r="Q73" s="24">
        <v>3</v>
      </c>
      <c r="R73" s="24">
        <v>3</v>
      </c>
      <c r="S73" s="168"/>
      <c r="T73" s="23" t="s">
        <v>128</v>
      </c>
      <c r="U73" s="23" t="s">
        <v>122</v>
      </c>
      <c r="V73" s="23" t="s">
        <v>125</v>
      </c>
      <c r="W73" s="168"/>
      <c r="X73" s="198"/>
      <c r="Y73" s="78" t="s">
        <v>388</v>
      </c>
      <c r="Z73" s="91">
        <f t="shared" si="2"/>
        <v>25010540</v>
      </c>
      <c r="AA73" s="23" t="s">
        <v>35</v>
      </c>
      <c r="AB73" s="23" t="s">
        <v>35</v>
      </c>
      <c r="AC73" s="56" t="s">
        <v>36</v>
      </c>
    </row>
    <row r="74" spans="1:29" ht="28.5">
      <c r="A74" s="193"/>
      <c r="B74" s="194"/>
      <c r="C74" s="194"/>
      <c r="D74" s="194"/>
      <c r="E74" s="168"/>
      <c r="F74" s="168"/>
      <c r="G74" s="168"/>
      <c r="H74" s="136"/>
      <c r="I74" s="192"/>
      <c r="J74" s="136"/>
      <c r="K74" s="91">
        <f>M74*1297362</f>
        <v>12973620</v>
      </c>
      <c r="L74" s="23" t="s">
        <v>414</v>
      </c>
      <c r="M74" s="24">
        <v>10</v>
      </c>
      <c r="N74" s="24" t="s">
        <v>120</v>
      </c>
      <c r="O74" s="24">
        <v>1</v>
      </c>
      <c r="P74" s="24">
        <v>3</v>
      </c>
      <c r="Q74" s="24">
        <v>3</v>
      </c>
      <c r="R74" s="24">
        <v>3</v>
      </c>
      <c r="S74" s="168"/>
      <c r="T74" s="23" t="s">
        <v>128</v>
      </c>
      <c r="U74" s="23" t="s">
        <v>122</v>
      </c>
      <c r="V74" s="23" t="s">
        <v>125</v>
      </c>
      <c r="W74" s="168"/>
      <c r="X74" s="198"/>
      <c r="Y74" s="78" t="s">
        <v>388</v>
      </c>
      <c r="Z74" s="91">
        <f t="shared" si="2"/>
        <v>12973620</v>
      </c>
      <c r="AA74" s="23" t="s">
        <v>35</v>
      </c>
      <c r="AB74" s="23" t="s">
        <v>35</v>
      </c>
      <c r="AC74" s="56" t="s">
        <v>36</v>
      </c>
    </row>
    <row r="75" spans="1:29" ht="28.5">
      <c r="A75" s="193"/>
      <c r="B75" s="194"/>
      <c r="C75" s="194"/>
      <c r="D75" s="194"/>
      <c r="E75" s="168"/>
      <c r="F75" s="168"/>
      <c r="G75" s="168"/>
      <c r="H75" s="136"/>
      <c r="I75" s="192"/>
      <c r="J75" s="136"/>
      <c r="K75" s="91">
        <f>M75*2501054</f>
        <v>25010540</v>
      </c>
      <c r="L75" s="23" t="s">
        <v>413</v>
      </c>
      <c r="M75" s="24">
        <v>10</v>
      </c>
      <c r="N75" s="24" t="s">
        <v>120</v>
      </c>
      <c r="O75" s="24">
        <v>1</v>
      </c>
      <c r="P75" s="24">
        <v>3</v>
      </c>
      <c r="Q75" s="24">
        <v>3</v>
      </c>
      <c r="R75" s="24">
        <v>3</v>
      </c>
      <c r="S75" s="168"/>
      <c r="T75" s="23" t="s">
        <v>128</v>
      </c>
      <c r="U75" s="23" t="s">
        <v>122</v>
      </c>
      <c r="V75" s="23" t="s">
        <v>125</v>
      </c>
      <c r="W75" s="168"/>
      <c r="X75" s="198"/>
      <c r="Y75" s="78" t="s">
        <v>388</v>
      </c>
      <c r="Z75" s="91">
        <f t="shared" si="2"/>
        <v>25010540</v>
      </c>
      <c r="AA75" s="23" t="s">
        <v>35</v>
      </c>
      <c r="AB75" s="23" t="s">
        <v>35</v>
      </c>
      <c r="AC75" s="56" t="s">
        <v>36</v>
      </c>
    </row>
    <row r="76" spans="1:29" ht="106.5" customHeight="1">
      <c r="A76" s="193"/>
      <c r="B76" s="194"/>
      <c r="C76" s="194"/>
      <c r="D76" s="194"/>
      <c r="E76" s="168"/>
      <c r="F76" s="168"/>
      <c r="G76" s="168"/>
      <c r="H76" s="136"/>
      <c r="I76" s="192"/>
      <c r="J76" s="136"/>
      <c r="K76" s="91">
        <f>M76*1297362</f>
        <v>12973620</v>
      </c>
      <c r="L76" s="23" t="s">
        <v>221</v>
      </c>
      <c r="M76" s="24">
        <v>10</v>
      </c>
      <c r="N76" s="24" t="s">
        <v>120</v>
      </c>
      <c r="O76" s="24">
        <v>1</v>
      </c>
      <c r="P76" s="24">
        <v>3</v>
      </c>
      <c r="Q76" s="24">
        <v>3</v>
      </c>
      <c r="R76" s="24">
        <v>3</v>
      </c>
      <c r="S76" s="168"/>
      <c r="T76" s="23" t="s">
        <v>128</v>
      </c>
      <c r="U76" s="23" t="s">
        <v>122</v>
      </c>
      <c r="V76" s="23" t="s">
        <v>125</v>
      </c>
      <c r="W76" s="168"/>
      <c r="X76" s="198"/>
      <c r="Y76" s="78" t="s">
        <v>388</v>
      </c>
      <c r="Z76" s="91">
        <f t="shared" si="2"/>
        <v>12973620</v>
      </c>
      <c r="AA76" s="23" t="s">
        <v>35</v>
      </c>
      <c r="AB76" s="23" t="s">
        <v>35</v>
      </c>
      <c r="AC76" s="56" t="s">
        <v>36</v>
      </c>
    </row>
    <row r="77" spans="1:29" ht="123" customHeight="1">
      <c r="A77" s="193"/>
      <c r="B77" s="194"/>
      <c r="C77" s="194"/>
      <c r="D77" s="194"/>
      <c r="E77" s="168"/>
      <c r="F77" s="168"/>
      <c r="G77" s="168"/>
      <c r="H77" s="136"/>
      <c r="I77" s="192"/>
      <c r="J77" s="136"/>
      <c r="K77" s="91">
        <f>M77*1297362</f>
        <v>12973620</v>
      </c>
      <c r="L77" s="23" t="s">
        <v>221</v>
      </c>
      <c r="M77" s="24">
        <v>10</v>
      </c>
      <c r="N77" s="24" t="s">
        <v>120</v>
      </c>
      <c r="O77" s="24">
        <v>1</v>
      </c>
      <c r="P77" s="24">
        <v>3</v>
      </c>
      <c r="Q77" s="24">
        <v>3</v>
      </c>
      <c r="R77" s="24">
        <v>3</v>
      </c>
      <c r="S77" s="168"/>
      <c r="T77" s="23" t="s">
        <v>128</v>
      </c>
      <c r="U77" s="23" t="s">
        <v>122</v>
      </c>
      <c r="V77" s="23" t="s">
        <v>125</v>
      </c>
      <c r="W77" s="168"/>
      <c r="X77" s="198"/>
      <c r="Y77" s="78" t="s">
        <v>388</v>
      </c>
      <c r="Z77" s="91">
        <f t="shared" si="2"/>
        <v>12973620</v>
      </c>
      <c r="AA77" s="23" t="s">
        <v>35</v>
      </c>
      <c r="AB77" s="23" t="s">
        <v>35</v>
      </c>
      <c r="AC77" s="56" t="s">
        <v>36</v>
      </c>
    </row>
    <row r="78" spans="1:29" ht="38.25" customHeight="1">
      <c r="A78" s="193"/>
      <c r="B78" s="194"/>
      <c r="C78" s="194"/>
      <c r="D78" s="194"/>
      <c r="E78" s="168"/>
      <c r="F78" s="168"/>
      <c r="G78" s="168"/>
      <c r="H78" s="136"/>
      <c r="I78" s="192"/>
      <c r="J78" s="136"/>
      <c r="K78" s="91">
        <f t="shared" ref="K78:K83" si="3">M78*2942416</f>
        <v>29424160</v>
      </c>
      <c r="L78" s="23" t="s">
        <v>415</v>
      </c>
      <c r="M78" s="24">
        <v>10</v>
      </c>
      <c r="N78" s="24" t="s">
        <v>120</v>
      </c>
      <c r="O78" s="24">
        <v>1</v>
      </c>
      <c r="P78" s="24">
        <v>3</v>
      </c>
      <c r="Q78" s="24">
        <v>3</v>
      </c>
      <c r="R78" s="24">
        <v>3</v>
      </c>
      <c r="S78" s="168"/>
      <c r="T78" s="23" t="s">
        <v>128</v>
      </c>
      <c r="U78" s="23" t="s">
        <v>122</v>
      </c>
      <c r="V78" s="23" t="s">
        <v>125</v>
      </c>
      <c r="W78" s="168"/>
      <c r="X78" s="198"/>
      <c r="Y78" s="78" t="s">
        <v>388</v>
      </c>
      <c r="Z78" s="91">
        <f t="shared" si="2"/>
        <v>29424160</v>
      </c>
      <c r="AA78" s="23" t="s">
        <v>35</v>
      </c>
      <c r="AB78" s="23" t="s">
        <v>35</v>
      </c>
      <c r="AC78" s="56" t="s">
        <v>36</v>
      </c>
    </row>
    <row r="79" spans="1:29" ht="41.25" customHeight="1">
      <c r="A79" s="193"/>
      <c r="B79" s="194"/>
      <c r="C79" s="194"/>
      <c r="D79" s="194"/>
      <c r="E79" s="168"/>
      <c r="F79" s="168"/>
      <c r="G79" s="168"/>
      <c r="H79" s="137"/>
      <c r="I79" s="192"/>
      <c r="J79" s="137"/>
      <c r="K79" s="91">
        <f t="shared" si="3"/>
        <v>29424160</v>
      </c>
      <c r="L79" s="23" t="s">
        <v>415</v>
      </c>
      <c r="M79" s="24">
        <v>10</v>
      </c>
      <c r="N79" s="24" t="s">
        <v>120</v>
      </c>
      <c r="O79" s="24">
        <v>1</v>
      </c>
      <c r="P79" s="24">
        <v>3</v>
      </c>
      <c r="Q79" s="24">
        <v>3</v>
      </c>
      <c r="R79" s="24">
        <v>3</v>
      </c>
      <c r="S79" s="168"/>
      <c r="T79" s="23" t="s">
        <v>128</v>
      </c>
      <c r="U79" s="23" t="s">
        <v>122</v>
      </c>
      <c r="V79" s="23" t="s">
        <v>125</v>
      </c>
      <c r="W79" s="168"/>
      <c r="X79" s="199"/>
      <c r="Y79" s="78" t="s">
        <v>388</v>
      </c>
      <c r="Z79" s="91">
        <f t="shared" si="2"/>
        <v>29424160</v>
      </c>
      <c r="AA79" s="23" t="s">
        <v>35</v>
      </c>
      <c r="AB79" s="23" t="s">
        <v>35</v>
      </c>
      <c r="AC79" s="56" t="s">
        <v>36</v>
      </c>
    </row>
    <row r="80" spans="1:29" ht="106.5" customHeight="1">
      <c r="A80" s="193" t="s">
        <v>37</v>
      </c>
      <c r="B80" s="194" t="s">
        <v>37</v>
      </c>
      <c r="C80" s="194" t="s">
        <v>37</v>
      </c>
      <c r="D80" s="194" t="s">
        <v>37</v>
      </c>
      <c r="E80" s="168"/>
      <c r="F80" s="168" t="s">
        <v>48</v>
      </c>
      <c r="G80" s="168" t="s">
        <v>40</v>
      </c>
      <c r="H80" s="23" t="s">
        <v>347</v>
      </c>
      <c r="I80" s="91">
        <f>K80</f>
        <v>29424160</v>
      </c>
      <c r="J80" s="168" t="s">
        <v>129</v>
      </c>
      <c r="K80" s="91">
        <f t="shared" si="3"/>
        <v>29424160</v>
      </c>
      <c r="L80" s="23" t="s">
        <v>224</v>
      </c>
      <c r="M80" s="24">
        <v>10</v>
      </c>
      <c r="N80" s="24" t="s">
        <v>120</v>
      </c>
      <c r="O80" s="24">
        <v>1</v>
      </c>
      <c r="P80" s="24">
        <v>3</v>
      </c>
      <c r="Q80" s="24">
        <v>3</v>
      </c>
      <c r="R80" s="24">
        <v>3</v>
      </c>
      <c r="S80" s="168"/>
      <c r="T80" s="23" t="s">
        <v>128</v>
      </c>
      <c r="U80" s="23" t="s">
        <v>122</v>
      </c>
      <c r="V80" s="23" t="s">
        <v>125</v>
      </c>
      <c r="W80" s="168" t="s">
        <v>129</v>
      </c>
      <c r="X80" s="197" t="s">
        <v>135</v>
      </c>
      <c r="Y80" s="78" t="s">
        <v>388</v>
      </c>
      <c r="Z80" s="91">
        <f t="shared" si="2"/>
        <v>29424160</v>
      </c>
      <c r="AA80" s="23" t="s">
        <v>35</v>
      </c>
      <c r="AB80" s="23" t="s">
        <v>35</v>
      </c>
      <c r="AC80" s="56" t="s">
        <v>36</v>
      </c>
    </row>
    <row r="81" spans="1:29" ht="110.25" customHeight="1">
      <c r="A81" s="193" t="s">
        <v>37</v>
      </c>
      <c r="B81" s="194" t="s">
        <v>37</v>
      </c>
      <c r="C81" s="194" t="s">
        <v>37</v>
      </c>
      <c r="D81" s="194" t="s">
        <v>37</v>
      </c>
      <c r="E81" s="168"/>
      <c r="F81" s="168"/>
      <c r="G81" s="168"/>
      <c r="H81" s="23" t="s">
        <v>348</v>
      </c>
      <c r="I81" s="91">
        <f>K81</f>
        <v>29424160</v>
      </c>
      <c r="J81" s="168"/>
      <c r="K81" s="91">
        <f t="shared" si="3"/>
        <v>29424160</v>
      </c>
      <c r="L81" s="23" t="s">
        <v>225</v>
      </c>
      <c r="M81" s="24">
        <v>10</v>
      </c>
      <c r="N81" s="24" t="s">
        <v>120</v>
      </c>
      <c r="O81" s="24">
        <v>1</v>
      </c>
      <c r="P81" s="24">
        <v>3</v>
      </c>
      <c r="Q81" s="24">
        <v>3</v>
      </c>
      <c r="R81" s="24">
        <v>3</v>
      </c>
      <c r="S81" s="168"/>
      <c r="T81" s="23" t="s">
        <v>128</v>
      </c>
      <c r="U81" s="23" t="s">
        <v>122</v>
      </c>
      <c r="V81" s="23" t="s">
        <v>125</v>
      </c>
      <c r="W81" s="168"/>
      <c r="X81" s="199"/>
      <c r="Y81" s="78" t="s">
        <v>388</v>
      </c>
      <c r="Z81" s="91">
        <f t="shared" si="2"/>
        <v>29424160</v>
      </c>
      <c r="AA81" s="23" t="s">
        <v>35</v>
      </c>
      <c r="AB81" s="23" t="s">
        <v>35</v>
      </c>
      <c r="AC81" s="56" t="s">
        <v>36</v>
      </c>
    </row>
    <row r="82" spans="1:29" ht="57" customHeight="1">
      <c r="A82" s="193" t="s">
        <v>37</v>
      </c>
      <c r="B82" s="194" t="s">
        <v>37</v>
      </c>
      <c r="C82" s="194" t="s">
        <v>37</v>
      </c>
      <c r="D82" s="194" t="s">
        <v>37</v>
      </c>
      <c r="E82" s="129" t="s">
        <v>49</v>
      </c>
      <c r="F82" s="129" t="s">
        <v>50</v>
      </c>
      <c r="G82" s="129" t="s">
        <v>51</v>
      </c>
      <c r="H82" s="129" t="s">
        <v>52</v>
      </c>
      <c r="I82" s="138">
        <v>152332215</v>
      </c>
      <c r="J82" s="141" t="s">
        <v>374</v>
      </c>
      <c r="K82" s="92">
        <f t="shared" si="3"/>
        <v>26481744</v>
      </c>
      <c r="L82" s="29" t="s">
        <v>300</v>
      </c>
      <c r="M82" s="30">
        <v>9</v>
      </c>
      <c r="N82" s="30" t="s">
        <v>120</v>
      </c>
      <c r="O82" s="30">
        <v>1</v>
      </c>
      <c r="P82" s="30">
        <v>3</v>
      </c>
      <c r="Q82" s="30">
        <v>3</v>
      </c>
      <c r="R82" s="30">
        <v>3</v>
      </c>
      <c r="S82" s="29" t="s">
        <v>450</v>
      </c>
      <c r="T82" s="29" t="s">
        <v>238</v>
      </c>
      <c r="U82" s="29" t="s">
        <v>122</v>
      </c>
      <c r="V82" s="29" t="s">
        <v>125</v>
      </c>
      <c r="W82" s="129" t="s">
        <v>374</v>
      </c>
      <c r="X82" s="147" t="s">
        <v>124</v>
      </c>
      <c r="Y82" s="79" t="s">
        <v>387</v>
      </c>
      <c r="Z82" s="92">
        <f t="shared" ref="Z82:Z145" si="4">K82</f>
        <v>26481744</v>
      </c>
      <c r="AA82" s="29" t="s">
        <v>35</v>
      </c>
      <c r="AB82" s="29" t="s">
        <v>35</v>
      </c>
      <c r="AC82" s="57" t="s">
        <v>36</v>
      </c>
    </row>
    <row r="83" spans="1:29" ht="42.75">
      <c r="A83" s="193"/>
      <c r="B83" s="194"/>
      <c r="C83" s="194"/>
      <c r="D83" s="194"/>
      <c r="E83" s="129"/>
      <c r="F83" s="129"/>
      <c r="G83" s="129"/>
      <c r="H83" s="129"/>
      <c r="I83" s="139"/>
      <c r="J83" s="142"/>
      <c r="K83" s="92">
        <f t="shared" si="3"/>
        <v>26481744</v>
      </c>
      <c r="L83" s="29" t="s">
        <v>300</v>
      </c>
      <c r="M83" s="30">
        <v>9</v>
      </c>
      <c r="N83" s="30" t="s">
        <v>120</v>
      </c>
      <c r="O83" s="30">
        <v>1</v>
      </c>
      <c r="P83" s="30">
        <v>3</v>
      </c>
      <c r="Q83" s="30">
        <v>3</v>
      </c>
      <c r="R83" s="30">
        <v>3</v>
      </c>
      <c r="S83" s="29" t="s">
        <v>450</v>
      </c>
      <c r="T83" s="29" t="s">
        <v>238</v>
      </c>
      <c r="U83" s="29" t="s">
        <v>122</v>
      </c>
      <c r="V83" s="29" t="s">
        <v>125</v>
      </c>
      <c r="W83" s="129"/>
      <c r="X83" s="148"/>
      <c r="Y83" s="79" t="s">
        <v>387</v>
      </c>
      <c r="Z83" s="92">
        <f t="shared" si="4"/>
        <v>26481744</v>
      </c>
      <c r="AA83" s="29" t="s">
        <v>35</v>
      </c>
      <c r="AB83" s="29" t="s">
        <v>35</v>
      </c>
      <c r="AC83" s="57" t="s">
        <v>36</v>
      </c>
    </row>
    <row r="84" spans="1:29" ht="28.5">
      <c r="A84" s="193" t="s">
        <v>37</v>
      </c>
      <c r="B84" s="194" t="s">
        <v>37</v>
      </c>
      <c r="C84" s="194" t="s">
        <v>37</v>
      </c>
      <c r="D84" s="194" t="s">
        <v>37</v>
      </c>
      <c r="E84" s="129"/>
      <c r="F84" s="129"/>
      <c r="G84" s="129"/>
      <c r="H84" s="129"/>
      <c r="I84" s="139"/>
      <c r="J84" s="142"/>
      <c r="K84" s="92">
        <f>M84*2501054</f>
        <v>22509486</v>
      </c>
      <c r="L84" s="29" t="s">
        <v>136</v>
      </c>
      <c r="M84" s="30">
        <v>9</v>
      </c>
      <c r="N84" s="30" t="s">
        <v>120</v>
      </c>
      <c r="O84" s="30">
        <v>1</v>
      </c>
      <c r="P84" s="30">
        <v>3</v>
      </c>
      <c r="Q84" s="30">
        <v>3</v>
      </c>
      <c r="R84" s="30">
        <v>3</v>
      </c>
      <c r="S84" s="29" t="s">
        <v>450</v>
      </c>
      <c r="T84" s="29" t="s">
        <v>238</v>
      </c>
      <c r="U84" s="29" t="s">
        <v>122</v>
      </c>
      <c r="V84" s="29" t="s">
        <v>125</v>
      </c>
      <c r="W84" s="129"/>
      <c r="X84" s="148"/>
      <c r="Y84" s="79" t="s">
        <v>387</v>
      </c>
      <c r="Z84" s="92">
        <f t="shared" si="4"/>
        <v>22509486</v>
      </c>
      <c r="AA84" s="29" t="s">
        <v>35</v>
      </c>
      <c r="AB84" s="29" t="s">
        <v>35</v>
      </c>
      <c r="AC84" s="57" t="s">
        <v>36</v>
      </c>
    </row>
    <row r="85" spans="1:29" ht="42.75">
      <c r="A85" s="193" t="s">
        <v>37</v>
      </c>
      <c r="B85" s="194" t="s">
        <v>37</v>
      </c>
      <c r="C85" s="194" t="s">
        <v>37</v>
      </c>
      <c r="D85" s="194" t="s">
        <v>37</v>
      </c>
      <c r="E85" s="129"/>
      <c r="F85" s="129"/>
      <c r="G85" s="129"/>
      <c r="H85" s="129"/>
      <c r="I85" s="139"/>
      <c r="J85" s="142"/>
      <c r="K85" s="92">
        <f t="shared" ref="K85:K90" si="5">M85*1471209</f>
        <v>13240881</v>
      </c>
      <c r="L85" s="29" t="s">
        <v>239</v>
      </c>
      <c r="M85" s="30">
        <v>9</v>
      </c>
      <c r="N85" s="30" t="s">
        <v>120</v>
      </c>
      <c r="O85" s="30">
        <v>1</v>
      </c>
      <c r="P85" s="30">
        <v>3</v>
      </c>
      <c r="Q85" s="30">
        <v>3</v>
      </c>
      <c r="R85" s="30">
        <v>3</v>
      </c>
      <c r="S85" s="29" t="s">
        <v>450</v>
      </c>
      <c r="T85" s="29" t="s">
        <v>238</v>
      </c>
      <c r="U85" s="29" t="s">
        <v>122</v>
      </c>
      <c r="V85" s="29" t="s">
        <v>125</v>
      </c>
      <c r="W85" s="129"/>
      <c r="X85" s="148"/>
      <c r="Y85" s="79" t="s">
        <v>387</v>
      </c>
      <c r="Z85" s="92">
        <f t="shared" si="4"/>
        <v>13240881</v>
      </c>
      <c r="AA85" s="29" t="s">
        <v>35</v>
      </c>
      <c r="AB85" s="29" t="s">
        <v>35</v>
      </c>
      <c r="AC85" s="57" t="s">
        <v>36</v>
      </c>
    </row>
    <row r="86" spans="1:29" ht="42.75">
      <c r="A86" s="193"/>
      <c r="B86" s="194"/>
      <c r="C86" s="194"/>
      <c r="D86" s="194"/>
      <c r="E86" s="129"/>
      <c r="F86" s="129"/>
      <c r="G86" s="129"/>
      <c r="H86" s="129"/>
      <c r="I86" s="139"/>
      <c r="J86" s="142"/>
      <c r="K86" s="92">
        <f t="shared" si="5"/>
        <v>11769672</v>
      </c>
      <c r="L86" s="29" t="s">
        <v>239</v>
      </c>
      <c r="M86" s="30">
        <v>8</v>
      </c>
      <c r="N86" s="30" t="s">
        <v>120</v>
      </c>
      <c r="O86" s="30">
        <v>1</v>
      </c>
      <c r="P86" s="30">
        <v>3</v>
      </c>
      <c r="Q86" s="30">
        <v>3</v>
      </c>
      <c r="R86" s="30">
        <v>3</v>
      </c>
      <c r="S86" s="29" t="s">
        <v>450</v>
      </c>
      <c r="T86" s="29" t="s">
        <v>238</v>
      </c>
      <c r="U86" s="29" t="s">
        <v>122</v>
      </c>
      <c r="V86" s="29" t="s">
        <v>125</v>
      </c>
      <c r="W86" s="129"/>
      <c r="X86" s="148"/>
      <c r="Y86" s="79" t="s">
        <v>387</v>
      </c>
      <c r="Z86" s="92">
        <f t="shared" si="4"/>
        <v>11769672</v>
      </c>
      <c r="AA86" s="29" t="s">
        <v>35</v>
      </c>
      <c r="AB86" s="29" t="s">
        <v>35</v>
      </c>
      <c r="AC86" s="57" t="s">
        <v>36</v>
      </c>
    </row>
    <row r="87" spans="1:29" ht="42.75">
      <c r="A87" s="193"/>
      <c r="B87" s="194"/>
      <c r="C87" s="194"/>
      <c r="D87" s="194"/>
      <c r="E87" s="129"/>
      <c r="F87" s="129"/>
      <c r="G87" s="129"/>
      <c r="H87" s="129"/>
      <c r="I87" s="139"/>
      <c r="J87" s="142"/>
      <c r="K87" s="92">
        <f t="shared" si="5"/>
        <v>11769672</v>
      </c>
      <c r="L87" s="29" t="s">
        <v>239</v>
      </c>
      <c r="M87" s="30">
        <v>8</v>
      </c>
      <c r="N87" s="30" t="s">
        <v>120</v>
      </c>
      <c r="O87" s="30">
        <v>1</v>
      </c>
      <c r="P87" s="30">
        <v>3</v>
      </c>
      <c r="Q87" s="30">
        <v>3</v>
      </c>
      <c r="R87" s="30">
        <v>3</v>
      </c>
      <c r="S87" s="29" t="s">
        <v>450</v>
      </c>
      <c r="T87" s="29" t="s">
        <v>238</v>
      </c>
      <c r="U87" s="29" t="s">
        <v>122</v>
      </c>
      <c r="V87" s="29" t="s">
        <v>125</v>
      </c>
      <c r="W87" s="129"/>
      <c r="X87" s="148"/>
      <c r="Y87" s="79" t="s">
        <v>387</v>
      </c>
      <c r="Z87" s="92">
        <f t="shared" si="4"/>
        <v>11769672</v>
      </c>
      <c r="AA87" s="29" t="s">
        <v>35</v>
      </c>
      <c r="AB87" s="29" t="s">
        <v>35</v>
      </c>
      <c r="AC87" s="57" t="s">
        <v>36</v>
      </c>
    </row>
    <row r="88" spans="1:29" ht="42.75">
      <c r="A88" s="193"/>
      <c r="B88" s="194"/>
      <c r="C88" s="194"/>
      <c r="D88" s="194"/>
      <c r="E88" s="129"/>
      <c r="F88" s="129"/>
      <c r="G88" s="129"/>
      <c r="H88" s="129"/>
      <c r="I88" s="139"/>
      <c r="J88" s="142"/>
      <c r="K88" s="92">
        <f t="shared" si="5"/>
        <v>11769672</v>
      </c>
      <c r="L88" s="29" t="s">
        <v>239</v>
      </c>
      <c r="M88" s="30">
        <v>8</v>
      </c>
      <c r="N88" s="30" t="s">
        <v>120</v>
      </c>
      <c r="O88" s="30">
        <v>1</v>
      </c>
      <c r="P88" s="30">
        <v>3</v>
      </c>
      <c r="Q88" s="30">
        <v>3</v>
      </c>
      <c r="R88" s="30">
        <v>3</v>
      </c>
      <c r="S88" s="29" t="s">
        <v>450</v>
      </c>
      <c r="T88" s="29" t="s">
        <v>238</v>
      </c>
      <c r="U88" s="29" t="s">
        <v>122</v>
      </c>
      <c r="V88" s="29" t="s">
        <v>125</v>
      </c>
      <c r="W88" s="129"/>
      <c r="X88" s="148"/>
      <c r="Y88" s="79" t="s">
        <v>387</v>
      </c>
      <c r="Z88" s="92">
        <f t="shared" si="4"/>
        <v>11769672</v>
      </c>
      <c r="AA88" s="29" t="s">
        <v>35</v>
      </c>
      <c r="AB88" s="29" t="s">
        <v>35</v>
      </c>
      <c r="AC88" s="57" t="s">
        <v>36</v>
      </c>
    </row>
    <row r="89" spans="1:29" ht="42.75">
      <c r="A89" s="193"/>
      <c r="B89" s="194"/>
      <c r="C89" s="194"/>
      <c r="D89" s="194"/>
      <c r="E89" s="129"/>
      <c r="F89" s="129"/>
      <c r="G89" s="129"/>
      <c r="H89" s="129"/>
      <c r="I89" s="139"/>
      <c r="J89" s="142"/>
      <c r="K89" s="92">
        <f t="shared" si="5"/>
        <v>11769672</v>
      </c>
      <c r="L89" s="29" t="s">
        <v>239</v>
      </c>
      <c r="M89" s="30">
        <v>8</v>
      </c>
      <c r="N89" s="30" t="s">
        <v>120</v>
      </c>
      <c r="O89" s="30">
        <v>1</v>
      </c>
      <c r="P89" s="30">
        <v>3</v>
      </c>
      <c r="Q89" s="30">
        <v>3</v>
      </c>
      <c r="R89" s="30">
        <v>3</v>
      </c>
      <c r="S89" s="29" t="s">
        <v>450</v>
      </c>
      <c r="T89" s="29" t="s">
        <v>238</v>
      </c>
      <c r="U89" s="29" t="s">
        <v>122</v>
      </c>
      <c r="V89" s="29" t="s">
        <v>125</v>
      </c>
      <c r="W89" s="129"/>
      <c r="X89" s="148"/>
      <c r="Y89" s="79" t="s">
        <v>387</v>
      </c>
      <c r="Z89" s="92">
        <f t="shared" si="4"/>
        <v>11769672</v>
      </c>
      <c r="AA89" s="29" t="s">
        <v>35</v>
      </c>
      <c r="AB89" s="29" t="s">
        <v>35</v>
      </c>
      <c r="AC89" s="57" t="s">
        <v>36</v>
      </c>
    </row>
    <row r="90" spans="1:29" ht="42.75">
      <c r="A90" s="193"/>
      <c r="B90" s="194"/>
      <c r="C90" s="194"/>
      <c r="D90" s="194"/>
      <c r="E90" s="129"/>
      <c r="F90" s="129"/>
      <c r="G90" s="129"/>
      <c r="H90" s="129"/>
      <c r="I90" s="139"/>
      <c r="J90" s="142"/>
      <c r="K90" s="92">
        <f t="shared" si="5"/>
        <v>11769672</v>
      </c>
      <c r="L90" s="29" t="s">
        <v>239</v>
      </c>
      <c r="M90" s="30">
        <v>8</v>
      </c>
      <c r="N90" s="30" t="s">
        <v>120</v>
      </c>
      <c r="O90" s="30">
        <v>1</v>
      </c>
      <c r="P90" s="30">
        <v>3</v>
      </c>
      <c r="Q90" s="30">
        <v>3</v>
      </c>
      <c r="R90" s="30">
        <v>3</v>
      </c>
      <c r="S90" s="29" t="s">
        <v>450</v>
      </c>
      <c r="T90" s="29" t="s">
        <v>238</v>
      </c>
      <c r="U90" s="29" t="s">
        <v>122</v>
      </c>
      <c r="V90" s="29" t="s">
        <v>125</v>
      </c>
      <c r="W90" s="129"/>
      <c r="X90" s="148"/>
      <c r="Y90" s="79" t="s">
        <v>387</v>
      </c>
      <c r="Z90" s="92">
        <f t="shared" si="4"/>
        <v>11769672</v>
      </c>
      <c r="AA90" s="29" t="s">
        <v>35</v>
      </c>
      <c r="AB90" s="29" t="s">
        <v>35</v>
      </c>
      <c r="AC90" s="57" t="s">
        <v>36</v>
      </c>
    </row>
    <row r="91" spans="1:29" ht="71.25">
      <c r="A91" s="193" t="s">
        <v>37</v>
      </c>
      <c r="B91" s="194" t="s">
        <v>37</v>
      </c>
      <c r="C91" s="194" t="s">
        <v>37</v>
      </c>
      <c r="D91" s="194" t="s">
        <v>37</v>
      </c>
      <c r="E91" s="129"/>
      <c r="F91" s="129"/>
      <c r="G91" s="129"/>
      <c r="H91" s="129"/>
      <c r="I91" s="139"/>
      <c r="J91" s="142"/>
      <c r="K91" s="92">
        <v>530000</v>
      </c>
      <c r="L91" s="29" t="s">
        <v>137</v>
      </c>
      <c r="M91" s="30">
        <v>100</v>
      </c>
      <c r="N91" s="30" t="s">
        <v>181</v>
      </c>
      <c r="O91" s="30">
        <v>25</v>
      </c>
      <c r="P91" s="30">
        <v>25</v>
      </c>
      <c r="Q91" s="30">
        <v>25</v>
      </c>
      <c r="R91" s="30">
        <v>25</v>
      </c>
      <c r="S91" s="29" t="s">
        <v>450</v>
      </c>
      <c r="T91" s="29"/>
      <c r="U91" s="29" t="s">
        <v>122</v>
      </c>
      <c r="V91" s="29" t="s">
        <v>123</v>
      </c>
      <c r="W91" s="129"/>
      <c r="X91" s="148"/>
      <c r="Y91" s="79" t="s">
        <v>387</v>
      </c>
      <c r="Z91" s="92">
        <f t="shared" si="4"/>
        <v>530000</v>
      </c>
      <c r="AA91" s="29" t="s">
        <v>35</v>
      </c>
      <c r="AB91" s="29" t="s">
        <v>35</v>
      </c>
      <c r="AC91" s="57" t="s">
        <v>36</v>
      </c>
    </row>
    <row r="92" spans="1:29" ht="71.25">
      <c r="A92" s="193" t="s">
        <v>37</v>
      </c>
      <c r="B92" s="194" t="s">
        <v>37</v>
      </c>
      <c r="C92" s="194" t="s">
        <v>37</v>
      </c>
      <c r="D92" s="194" t="s">
        <v>37</v>
      </c>
      <c r="E92" s="129"/>
      <c r="F92" s="129"/>
      <c r="G92" s="129"/>
      <c r="H92" s="129"/>
      <c r="I92" s="139"/>
      <c r="J92" s="142"/>
      <c r="K92" s="92">
        <v>530000</v>
      </c>
      <c r="L92" s="29" t="s">
        <v>138</v>
      </c>
      <c r="M92" s="30">
        <v>2</v>
      </c>
      <c r="N92" s="30" t="s">
        <v>182</v>
      </c>
      <c r="O92" s="30">
        <v>0</v>
      </c>
      <c r="P92" s="30">
        <v>1</v>
      </c>
      <c r="Q92" s="30">
        <v>0</v>
      </c>
      <c r="R92" s="30">
        <v>1</v>
      </c>
      <c r="S92" s="29" t="s">
        <v>450</v>
      </c>
      <c r="T92" s="29"/>
      <c r="U92" s="29" t="s">
        <v>122</v>
      </c>
      <c r="V92" s="29" t="s">
        <v>123</v>
      </c>
      <c r="W92" s="129"/>
      <c r="X92" s="148"/>
      <c r="Y92" s="79" t="s">
        <v>387</v>
      </c>
      <c r="Z92" s="92">
        <f t="shared" si="4"/>
        <v>530000</v>
      </c>
      <c r="AA92" s="29" t="s">
        <v>35</v>
      </c>
      <c r="AB92" s="29" t="s">
        <v>35</v>
      </c>
      <c r="AC92" s="57" t="s">
        <v>36</v>
      </c>
    </row>
    <row r="93" spans="1:29" ht="71.25">
      <c r="A93" s="193" t="s">
        <v>37</v>
      </c>
      <c r="B93" s="194" t="s">
        <v>37</v>
      </c>
      <c r="C93" s="194" t="s">
        <v>37</v>
      </c>
      <c r="D93" s="194" t="s">
        <v>37</v>
      </c>
      <c r="E93" s="129"/>
      <c r="F93" s="129"/>
      <c r="G93" s="129"/>
      <c r="H93" s="129"/>
      <c r="I93" s="139"/>
      <c r="J93" s="142"/>
      <c r="K93" s="92">
        <v>530000</v>
      </c>
      <c r="L93" s="29" t="s">
        <v>139</v>
      </c>
      <c r="M93" s="30">
        <v>6</v>
      </c>
      <c r="N93" s="30" t="s">
        <v>183</v>
      </c>
      <c r="O93" s="30">
        <v>1</v>
      </c>
      <c r="P93" s="30">
        <v>2</v>
      </c>
      <c r="Q93" s="30">
        <v>2</v>
      </c>
      <c r="R93" s="30">
        <v>1</v>
      </c>
      <c r="S93" s="29" t="s">
        <v>450</v>
      </c>
      <c r="T93" s="29" t="s">
        <v>238</v>
      </c>
      <c r="U93" s="29" t="s">
        <v>122</v>
      </c>
      <c r="V93" s="29" t="s">
        <v>123</v>
      </c>
      <c r="W93" s="129"/>
      <c r="X93" s="148"/>
      <c r="Y93" s="79" t="s">
        <v>387</v>
      </c>
      <c r="Z93" s="92">
        <f t="shared" si="4"/>
        <v>530000</v>
      </c>
      <c r="AA93" s="29" t="s">
        <v>35</v>
      </c>
      <c r="AB93" s="29" t="s">
        <v>35</v>
      </c>
      <c r="AC93" s="57" t="s">
        <v>36</v>
      </c>
    </row>
    <row r="94" spans="1:29" ht="57">
      <c r="A94" s="193" t="s">
        <v>37</v>
      </c>
      <c r="B94" s="194" t="s">
        <v>37</v>
      </c>
      <c r="C94" s="194" t="s">
        <v>37</v>
      </c>
      <c r="D94" s="194" t="s">
        <v>37</v>
      </c>
      <c r="E94" s="129"/>
      <c r="F94" s="129"/>
      <c r="G94" s="129"/>
      <c r="H94" s="129"/>
      <c r="I94" s="139"/>
      <c r="J94" s="142"/>
      <c r="K94" s="92">
        <v>530000</v>
      </c>
      <c r="L94" s="29" t="s">
        <v>140</v>
      </c>
      <c r="M94" s="30">
        <v>15</v>
      </c>
      <c r="N94" s="30" t="s">
        <v>184</v>
      </c>
      <c r="O94" s="30">
        <v>3</v>
      </c>
      <c r="P94" s="30">
        <v>5</v>
      </c>
      <c r="Q94" s="30">
        <v>4</v>
      </c>
      <c r="R94" s="30">
        <v>3</v>
      </c>
      <c r="S94" s="29" t="s">
        <v>450</v>
      </c>
      <c r="T94" s="29" t="s">
        <v>238</v>
      </c>
      <c r="U94" s="29" t="s">
        <v>122</v>
      </c>
      <c r="V94" s="29" t="s">
        <v>123</v>
      </c>
      <c r="W94" s="129"/>
      <c r="X94" s="148"/>
      <c r="Y94" s="79" t="s">
        <v>387</v>
      </c>
      <c r="Z94" s="92">
        <f t="shared" si="4"/>
        <v>530000</v>
      </c>
      <c r="AA94" s="29" t="s">
        <v>35</v>
      </c>
      <c r="AB94" s="29" t="s">
        <v>35</v>
      </c>
      <c r="AC94" s="57" t="s">
        <v>36</v>
      </c>
    </row>
    <row r="95" spans="1:29" ht="57">
      <c r="A95" s="193" t="s">
        <v>37</v>
      </c>
      <c r="B95" s="194" t="s">
        <v>37</v>
      </c>
      <c r="C95" s="194" t="s">
        <v>37</v>
      </c>
      <c r="D95" s="194" t="s">
        <v>37</v>
      </c>
      <c r="E95" s="129"/>
      <c r="F95" s="129"/>
      <c r="G95" s="129"/>
      <c r="H95" s="129"/>
      <c r="I95" s="139"/>
      <c r="J95" s="142"/>
      <c r="K95" s="92">
        <v>530000</v>
      </c>
      <c r="L95" s="29" t="s">
        <v>141</v>
      </c>
      <c r="M95" s="30">
        <v>50</v>
      </c>
      <c r="N95" s="30" t="s">
        <v>181</v>
      </c>
      <c r="O95" s="30">
        <v>10</v>
      </c>
      <c r="P95" s="30">
        <v>15</v>
      </c>
      <c r="Q95" s="30">
        <v>10</v>
      </c>
      <c r="R95" s="30">
        <v>15</v>
      </c>
      <c r="S95" s="29" t="s">
        <v>450</v>
      </c>
      <c r="T95" s="29"/>
      <c r="U95" s="29" t="s">
        <v>122</v>
      </c>
      <c r="V95" s="29" t="s">
        <v>123</v>
      </c>
      <c r="W95" s="129"/>
      <c r="X95" s="148"/>
      <c r="Y95" s="79" t="s">
        <v>387</v>
      </c>
      <c r="Z95" s="92">
        <f t="shared" si="4"/>
        <v>530000</v>
      </c>
      <c r="AA95" s="29" t="s">
        <v>35</v>
      </c>
      <c r="AB95" s="29" t="s">
        <v>35</v>
      </c>
      <c r="AC95" s="57" t="s">
        <v>36</v>
      </c>
    </row>
    <row r="96" spans="1:29" ht="110.25" customHeight="1">
      <c r="A96" s="193" t="s">
        <v>37</v>
      </c>
      <c r="B96" s="194" t="s">
        <v>37</v>
      </c>
      <c r="C96" s="194" t="s">
        <v>37</v>
      </c>
      <c r="D96" s="194" t="s">
        <v>37</v>
      </c>
      <c r="E96" s="129"/>
      <c r="F96" s="129"/>
      <c r="G96" s="129"/>
      <c r="H96" s="129"/>
      <c r="I96" s="139"/>
      <c r="J96" s="142"/>
      <c r="K96" s="92">
        <v>530000</v>
      </c>
      <c r="L96" s="29" t="s">
        <v>142</v>
      </c>
      <c r="M96" s="30">
        <v>50</v>
      </c>
      <c r="N96" s="30" t="s">
        <v>181</v>
      </c>
      <c r="O96" s="30">
        <v>10</v>
      </c>
      <c r="P96" s="30">
        <v>15</v>
      </c>
      <c r="Q96" s="30">
        <v>15</v>
      </c>
      <c r="R96" s="30">
        <v>10</v>
      </c>
      <c r="S96" s="29" t="s">
        <v>450</v>
      </c>
      <c r="T96" s="29"/>
      <c r="U96" s="29" t="s">
        <v>122</v>
      </c>
      <c r="V96" s="29" t="s">
        <v>123</v>
      </c>
      <c r="W96" s="129"/>
      <c r="X96" s="148"/>
      <c r="Y96" s="79" t="s">
        <v>387</v>
      </c>
      <c r="Z96" s="92">
        <f t="shared" si="4"/>
        <v>530000</v>
      </c>
      <c r="AA96" s="29" t="s">
        <v>35</v>
      </c>
      <c r="AB96" s="29" t="s">
        <v>35</v>
      </c>
      <c r="AC96" s="57" t="s">
        <v>36</v>
      </c>
    </row>
    <row r="97" spans="1:29" ht="110.25" customHeight="1">
      <c r="A97" s="193" t="s">
        <v>37</v>
      </c>
      <c r="B97" s="194" t="s">
        <v>37</v>
      </c>
      <c r="C97" s="194" t="s">
        <v>37</v>
      </c>
      <c r="D97" s="194" t="s">
        <v>37</v>
      </c>
      <c r="E97" s="129"/>
      <c r="F97" s="129"/>
      <c r="G97" s="129"/>
      <c r="H97" s="129"/>
      <c r="I97" s="139"/>
      <c r="J97" s="142"/>
      <c r="K97" s="92">
        <v>530000</v>
      </c>
      <c r="L97" s="29" t="s">
        <v>143</v>
      </c>
      <c r="M97" s="30">
        <v>60</v>
      </c>
      <c r="N97" s="30" t="s">
        <v>180</v>
      </c>
      <c r="O97" s="30">
        <v>10</v>
      </c>
      <c r="P97" s="30">
        <v>20</v>
      </c>
      <c r="Q97" s="30">
        <v>10</v>
      </c>
      <c r="R97" s="30">
        <v>20</v>
      </c>
      <c r="S97" s="29" t="s">
        <v>450</v>
      </c>
      <c r="T97" s="29"/>
      <c r="U97" s="29" t="s">
        <v>122</v>
      </c>
      <c r="V97" s="29" t="s">
        <v>123</v>
      </c>
      <c r="W97" s="129"/>
      <c r="X97" s="148"/>
      <c r="Y97" s="79" t="s">
        <v>387</v>
      </c>
      <c r="Z97" s="92">
        <f t="shared" si="4"/>
        <v>530000</v>
      </c>
      <c r="AA97" s="29" t="s">
        <v>35</v>
      </c>
      <c r="AB97" s="29" t="s">
        <v>35</v>
      </c>
      <c r="AC97" s="57" t="s">
        <v>36</v>
      </c>
    </row>
    <row r="98" spans="1:29" ht="110.25" customHeight="1">
      <c r="A98" s="193" t="s">
        <v>37</v>
      </c>
      <c r="B98" s="194" t="s">
        <v>37</v>
      </c>
      <c r="C98" s="194" t="s">
        <v>37</v>
      </c>
      <c r="D98" s="194" t="s">
        <v>37</v>
      </c>
      <c r="E98" s="129"/>
      <c r="F98" s="129"/>
      <c r="G98" s="129"/>
      <c r="H98" s="129"/>
      <c r="I98" s="139"/>
      <c r="J98" s="142"/>
      <c r="K98" s="92">
        <v>530000</v>
      </c>
      <c r="L98" s="29" t="s">
        <v>144</v>
      </c>
      <c r="M98" s="30">
        <v>2</v>
      </c>
      <c r="N98" s="30" t="s">
        <v>183</v>
      </c>
      <c r="O98" s="30">
        <v>0</v>
      </c>
      <c r="P98" s="30">
        <v>1</v>
      </c>
      <c r="Q98" s="30">
        <v>0</v>
      </c>
      <c r="R98" s="30">
        <v>1</v>
      </c>
      <c r="S98" s="29" t="s">
        <v>450</v>
      </c>
      <c r="T98" s="29" t="s">
        <v>238</v>
      </c>
      <c r="U98" s="29" t="s">
        <v>122</v>
      </c>
      <c r="V98" s="29" t="s">
        <v>123</v>
      </c>
      <c r="W98" s="129"/>
      <c r="X98" s="148"/>
      <c r="Y98" s="79" t="s">
        <v>387</v>
      </c>
      <c r="Z98" s="92">
        <f t="shared" si="4"/>
        <v>530000</v>
      </c>
      <c r="AA98" s="29" t="s">
        <v>35</v>
      </c>
      <c r="AB98" s="29" t="s">
        <v>35</v>
      </c>
      <c r="AC98" s="57" t="s">
        <v>36</v>
      </c>
    </row>
    <row r="99" spans="1:29" ht="99.75">
      <c r="A99" s="193" t="s">
        <v>37</v>
      </c>
      <c r="B99" s="194" t="s">
        <v>37</v>
      </c>
      <c r="C99" s="194" t="s">
        <v>37</v>
      </c>
      <c r="D99" s="194" t="s">
        <v>37</v>
      </c>
      <c r="E99" s="129"/>
      <c r="F99" s="129"/>
      <c r="G99" s="129"/>
      <c r="H99" s="129"/>
      <c r="I99" s="140"/>
      <c r="J99" s="143"/>
      <c r="K99" s="92">
        <v>530000</v>
      </c>
      <c r="L99" s="29" t="s">
        <v>145</v>
      </c>
      <c r="M99" s="30">
        <v>4</v>
      </c>
      <c r="N99" s="30" t="s">
        <v>185</v>
      </c>
      <c r="O99" s="30">
        <v>1</v>
      </c>
      <c r="P99" s="30">
        <v>1</v>
      </c>
      <c r="Q99" s="30">
        <v>1</v>
      </c>
      <c r="R99" s="30">
        <v>1</v>
      </c>
      <c r="S99" s="29" t="s">
        <v>450</v>
      </c>
      <c r="T99" s="29" t="s">
        <v>238</v>
      </c>
      <c r="U99" s="29" t="s">
        <v>122</v>
      </c>
      <c r="V99" s="29" t="s">
        <v>123</v>
      </c>
      <c r="W99" s="129"/>
      <c r="X99" s="148"/>
      <c r="Y99" s="79" t="s">
        <v>387</v>
      </c>
      <c r="Z99" s="92">
        <f t="shared" si="4"/>
        <v>530000</v>
      </c>
      <c r="AA99" s="29" t="s">
        <v>35</v>
      </c>
      <c r="AB99" s="29" t="s">
        <v>35</v>
      </c>
      <c r="AC99" s="57" t="s">
        <v>36</v>
      </c>
    </row>
    <row r="100" spans="1:29" ht="57">
      <c r="A100" s="193"/>
      <c r="B100" s="194"/>
      <c r="C100" s="194"/>
      <c r="D100" s="194"/>
      <c r="E100" s="129"/>
      <c r="F100" s="129"/>
      <c r="G100" s="129"/>
      <c r="H100" s="129" t="s">
        <v>53</v>
      </c>
      <c r="I100" s="138">
        <v>17670000</v>
      </c>
      <c r="J100" s="141" t="s">
        <v>374</v>
      </c>
      <c r="K100" s="92">
        <v>530000</v>
      </c>
      <c r="L100" s="29" t="s">
        <v>146</v>
      </c>
      <c r="M100" s="30">
        <v>2</v>
      </c>
      <c r="N100" s="30" t="s">
        <v>186</v>
      </c>
      <c r="O100" s="30">
        <v>0</v>
      </c>
      <c r="P100" s="30">
        <v>1</v>
      </c>
      <c r="Q100" s="30">
        <v>0</v>
      </c>
      <c r="R100" s="30">
        <v>1</v>
      </c>
      <c r="S100" s="29" t="s">
        <v>450</v>
      </c>
      <c r="T100" s="29" t="s">
        <v>238</v>
      </c>
      <c r="U100" s="29" t="s">
        <v>122</v>
      </c>
      <c r="V100" s="29" t="s">
        <v>123</v>
      </c>
      <c r="W100" s="129"/>
      <c r="X100" s="148"/>
      <c r="Y100" s="79" t="s">
        <v>387</v>
      </c>
      <c r="Z100" s="92">
        <f t="shared" si="4"/>
        <v>530000</v>
      </c>
      <c r="AA100" s="29" t="s">
        <v>35</v>
      </c>
      <c r="AB100" s="29" t="s">
        <v>35</v>
      </c>
      <c r="AC100" s="57" t="s">
        <v>36</v>
      </c>
    </row>
    <row r="101" spans="1:29" ht="57">
      <c r="A101" s="193" t="s">
        <v>37</v>
      </c>
      <c r="B101" s="194" t="s">
        <v>37</v>
      </c>
      <c r="C101" s="194" t="s">
        <v>37</v>
      </c>
      <c r="D101" s="194" t="s">
        <v>37</v>
      </c>
      <c r="E101" s="129"/>
      <c r="F101" s="129"/>
      <c r="G101" s="129"/>
      <c r="H101" s="129"/>
      <c r="I101" s="139"/>
      <c r="J101" s="142"/>
      <c r="K101" s="92">
        <v>530000</v>
      </c>
      <c r="L101" s="29" t="s">
        <v>147</v>
      </c>
      <c r="M101" s="30">
        <v>10</v>
      </c>
      <c r="N101" s="30" t="s">
        <v>187</v>
      </c>
      <c r="O101" s="30">
        <v>0</v>
      </c>
      <c r="P101" s="30">
        <v>5</v>
      </c>
      <c r="Q101" s="30">
        <v>0</v>
      </c>
      <c r="R101" s="30">
        <v>5</v>
      </c>
      <c r="S101" s="29" t="s">
        <v>450</v>
      </c>
      <c r="T101" s="29"/>
      <c r="U101" s="29" t="s">
        <v>122</v>
      </c>
      <c r="V101" s="29" t="s">
        <v>123</v>
      </c>
      <c r="W101" s="129"/>
      <c r="X101" s="148"/>
      <c r="Y101" s="79" t="s">
        <v>387</v>
      </c>
      <c r="Z101" s="92">
        <f t="shared" si="4"/>
        <v>530000</v>
      </c>
      <c r="AA101" s="29" t="s">
        <v>35</v>
      </c>
      <c r="AB101" s="29" t="s">
        <v>35</v>
      </c>
      <c r="AC101" s="57" t="s">
        <v>36</v>
      </c>
    </row>
    <row r="102" spans="1:29" ht="42.75">
      <c r="A102" s="193" t="s">
        <v>37</v>
      </c>
      <c r="B102" s="194" t="s">
        <v>37</v>
      </c>
      <c r="C102" s="194" t="s">
        <v>37</v>
      </c>
      <c r="D102" s="194" t="s">
        <v>37</v>
      </c>
      <c r="E102" s="129"/>
      <c r="F102" s="129"/>
      <c r="G102" s="129"/>
      <c r="H102" s="129"/>
      <c r="I102" s="139"/>
      <c r="J102" s="142"/>
      <c r="K102" s="92">
        <v>530000</v>
      </c>
      <c r="L102" s="29" t="s">
        <v>148</v>
      </c>
      <c r="M102" s="30">
        <v>1</v>
      </c>
      <c r="N102" s="30" t="s">
        <v>188</v>
      </c>
      <c r="O102" s="30">
        <v>0</v>
      </c>
      <c r="P102" s="30">
        <v>0</v>
      </c>
      <c r="Q102" s="30">
        <v>0</v>
      </c>
      <c r="R102" s="30">
        <v>1</v>
      </c>
      <c r="S102" s="29" t="s">
        <v>450</v>
      </c>
      <c r="T102" s="29"/>
      <c r="U102" s="29" t="s">
        <v>122</v>
      </c>
      <c r="V102" s="29" t="s">
        <v>123</v>
      </c>
      <c r="W102" s="129"/>
      <c r="X102" s="148"/>
      <c r="Y102" s="79" t="s">
        <v>387</v>
      </c>
      <c r="Z102" s="92">
        <f t="shared" si="4"/>
        <v>530000</v>
      </c>
      <c r="AA102" s="29" t="s">
        <v>35</v>
      </c>
      <c r="AB102" s="29" t="s">
        <v>35</v>
      </c>
      <c r="AC102" s="57" t="s">
        <v>36</v>
      </c>
    </row>
    <row r="103" spans="1:29" ht="71.25">
      <c r="A103" s="193" t="s">
        <v>37</v>
      </c>
      <c r="B103" s="194" t="s">
        <v>37</v>
      </c>
      <c r="C103" s="194" t="s">
        <v>37</v>
      </c>
      <c r="D103" s="194" t="s">
        <v>37</v>
      </c>
      <c r="E103" s="129"/>
      <c r="F103" s="129"/>
      <c r="G103" s="129"/>
      <c r="H103" s="129"/>
      <c r="I103" s="139"/>
      <c r="J103" s="142"/>
      <c r="K103" s="92">
        <v>530000</v>
      </c>
      <c r="L103" s="29" t="s">
        <v>149</v>
      </c>
      <c r="M103" s="30">
        <v>2</v>
      </c>
      <c r="N103" s="30" t="s">
        <v>183</v>
      </c>
      <c r="O103" s="30">
        <v>0</v>
      </c>
      <c r="P103" s="30">
        <v>1</v>
      </c>
      <c r="Q103" s="30">
        <v>0</v>
      </c>
      <c r="R103" s="30">
        <v>1</v>
      </c>
      <c r="S103" s="29" t="s">
        <v>450</v>
      </c>
      <c r="T103" s="29" t="s">
        <v>238</v>
      </c>
      <c r="U103" s="29" t="s">
        <v>122</v>
      </c>
      <c r="V103" s="29" t="s">
        <v>123</v>
      </c>
      <c r="W103" s="129"/>
      <c r="X103" s="148"/>
      <c r="Y103" s="79" t="s">
        <v>387</v>
      </c>
      <c r="Z103" s="92">
        <f t="shared" si="4"/>
        <v>530000</v>
      </c>
      <c r="AA103" s="29" t="s">
        <v>35</v>
      </c>
      <c r="AB103" s="29" t="s">
        <v>35</v>
      </c>
      <c r="AC103" s="57" t="s">
        <v>36</v>
      </c>
    </row>
    <row r="104" spans="1:29" ht="57">
      <c r="A104" s="193" t="s">
        <v>37</v>
      </c>
      <c r="B104" s="194" t="s">
        <v>37</v>
      </c>
      <c r="C104" s="194" t="s">
        <v>37</v>
      </c>
      <c r="D104" s="194" t="s">
        <v>37</v>
      </c>
      <c r="E104" s="129"/>
      <c r="F104" s="129"/>
      <c r="G104" s="129"/>
      <c r="H104" s="129"/>
      <c r="I104" s="139"/>
      <c r="J104" s="142"/>
      <c r="K104" s="92">
        <v>530000</v>
      </c>
      <c r="L104" s="29" t="s">
        <v>150</v>
      </c>
      <c r="M104" s="30">
        <v>2</v>
      </c>
      <c r="N104" s="30" t="s">
        <v>183</v>
      </c>
      <c r="O104" s="30">
        <v>0</v>
      </c>
      <c r="P104" s="30">
        <v>1</v>
      </c>
      <c r="Q104" s="30">
        <v>0</v>
      </c>
      <c r="R104" s="30">
        <v>1</v>
      </c>
      <c r="S104" s="29" t="s">
        <v>450</v>
      </c>
      <c r="T104" s="29" t="s">
        <v>238</v>
      </c>
      <c r="U104" s="29" t="s">
        <v>122</v>
      </c>
      <c r="V104" s="29" t="s">
        <v>123</v>
      </c>
      <c r="W104" s="129"/>
      <c r="X104" s="148"/>
      <c r="Y104" s="79" t="s">
        <v>387</v>
      </c>
      <c r="Z104" s="92">
        <f t="shared" si="4"/>
        <v>530000</v>
      </c>
      <c r="AA104" s="29" t="s">
        <v>35</v>
      </c>
      <c r="AB104" s="29" t="s">
        <v>35</v>
      </c>
      <c r="AC104" s="57" t="s">
        <v>36</v>
      </c>
    </row>
    <row r="105" spans="1:29" ht="110.25" customHeight="1">
      <c r="A105" s="193" t="s">
        <v>37</v>
      </c>
      <c r="B105" s="194" t="s">
        <v>37</v>
      </c>
      <c r="C105" s="194" t="s">
        <v>37</v>
      </c>
      <c r="D105" s="194" t="s">
        <v>37</v>
      </c>
      <c r="E105" s="129"/>
      <c r="F105" s="129"/>
      <c r="G105" s="129"/>
      <c r="H105" s="129"/>
      <c r="I105" s="139"/>
      <c r="J105" s="142"/>
      <c r="K105" s="92">
        <v>530000</v>
      </c>
      <c r="L105" s="29" t="s">
        <v>151</v>
      </c>
      <c r="M105" s="30">
        <v>1</v>
      </c>
      <c r="N105" s="30" t="s">
        <v>189</v>
      </c>
      <c r="O105" s="30">
        <v>0</v>
      </c>
      <c r="P105" s="30">
        <v>0</v>
      </c>
      <c r="Q105" s="30">
        <v>0</v>
      </c>
      <c r="R105" s="30">
        <v>1</v>
      </c>
      <c r="S105" s="29" t="s">
        <v>450</v>
      </c>
      <c r="T105" s="29"/>
      <c r="U105" s="29" t="s">
        <v>122</v>
      </c>
      <c r="V105" s="29" t="s">
        <v>123</v>
      </c>
      <c r="W105" s="129"/>
      <c r="X105" s="148"/>
      <c r="Y105" s="79" t="s">
        <v>387</v>
      </c>
      <c r="Z105" s="92">
        <f t="shared" si="4"/>
        <v>530000</v>
      </c>
      <c r="AA105" s="29" t="s">
        <v>35</v>
      </c>
      <c r="AB105" s="29" t="s">
        <v>35</v>
      </c>
      <c r="AC105" s="57" t="s">
        <v>36</v>
      </c>
    </row>
    <row r="106" spans="1:29" ht="28.5">
      <c r="A106" s="193" t="s">
        <v>37</v>
      </c>
      <c r="B106" s="194" t="s">
        <v>37</v>
      </c>
      <c r="C106" s="194" t="s">
        <v>37</v>
      </c>
      <c r="D106" s="194" t="s">
        <v>37</v>
      </c>
      <c r="E106" s="129"/>
      <c r="F106" s="129"/>
      <c r="G106" s="129"/>
      <c r="H106" s="129"/>
      <c r="I106" s="139"/>
      <c r="J106" s="142"/>
      <c r="K106" s="92">
        <v>530000</v>
      </c>
      <c r="L106" s="29" t="s">
        <v>152</v>
      </c>
      <c r="M106" s="30">
        <v>1</v>
      </c>
      <c r="N106" s="30" t="s">
        <v>190</v>
      </c>
      <c r="O106" s="30">
        <v>0</v>
      </c>
      <c r="P106" s="30">
        <v>1</v>
      </c>
      <c r="Q106" s="30">
        <v>0</v>
      </c>
      <c r="R106" s="30">
        <v>0</v>
      </c>
      <c r="S106" s="29" t="s">
        <v>450</v>
      </c>
      <c r="T106" s="29" t="s">
        <v>238</v>
      </c>
      <c r="U106" s="29" t="s">
        <v>122</v>
      </c>
      <c r="V106" s="29" t="s">
        <v>123</v>
      </c>
      <c r="W106" s="129"/>
      <c r="X106" s="148"/>
      <c r="Y106" s="79" t="s">
        <v>387</v>
      </c>
      <c r="Z106" s="92">
        <f t="shared" si="4"/>
        <v>530000</v>
      </c>
      <c r="AA106" s="29" t="s">
        <v>35</v>
      </c>
      <c r="AB106" s="29" t="s">
        <v>35</v>
      </c>
      <c r="AC106" s="57" t="s">
        <v>36</v>
      </c>
    </row>
    <row r="107" spans="1:29" ht="42.75">
      <c r="A107" s="193" t="s">
        <v>37</v>
      </c>
      <c r="B107" s="194" t="s">
        <v>37</v>
      </c>
      <c r="C107" s="194" t="s">
        <v>37</v>
      </c>
      <c r="D107" s="194" t="s">
        <v>37</v>
      </c>
      <c r="E107" s="129"/>
      <c r="F107" s="129"/>
      <c r="G107" s="129"/>
      <c r="H107" s="129"/>
      <c r="I107" s="139"/>
      <c r="J107" s="142"/>
      <c r="K107" s="92">
        <v>530000</v>
      </c>
      <c r="L107" s="29" t="s">
        <v>153</v>
      </c>
      <c r="M107" s="30">
        <v>1</v>
      </c>
      <c r="N107" s="30" t="s">
        <v>190</v>
      </c>
      <c r="O107" s="30">
        <v>0</v>
      </c>
      <c r="P107" s="30">
        <v>0</v>
      </c>
      <c r="Q107" s="30">
        <v>1</v>
      </c>
      <c r="R107" s="30">
        <v>0</v>
      </c>
      <c r="S107" s="29" t="s">
        <v>450</v>
      </c>
      <c r="T107" s="29" t="s">
        <v>238</v>
      </c>
      <c r="U107" s="29" t="s">
        <v>122</v>
      </c>
      <c r="V107" s="29" t="s">
        <v>123</v>
      </c>
      <c r="W107" s="129"/>
      <c r="X107" s="148"/>
      <c r="Y107" s="79" t="s">
        <v>387</v>
      </c>
      <c r="Z107" s="92">
        <f t="shared" si="4"/>
        <v>530000</v>
      </c>
      <c r="AA107" s="29" t="s">
        <v>35</v>
      </c>
      <c r="AB107" s="29" t="s">
        <v>35</v>
      </c>
      <c r="AC107" s="57" t="s">
        <v>36</v>
      </c>
    </row>
    <row r="108" spans="1:29" ht="71.25">
      <c r="A108" s="193" t="s">
        <v>37</v>
      </c>
      <c r="B108" s="194" t="s">
        <v>37</v>
      </c>
      <c r="C108" s="194" t="s">
        <v>37</v>
      </c>
      <c r="D108" s="194" t="s">
        <v>37</v>
      </c>
      <c r="E108" s="129"/>
      <c r="F108" s="129"/>
      <c r="G108" s="129"/>
      <c r="H108" s="129"/>
      <c r="I108" s="139"/>
      <c r="J108" s="142"/>
      <c r="K108" s="92">
        <v>530000</v>
      </c>
      <c r="L108" s="29" t="s">
        <v>154</v>
      </c>
      <c r="M108" s="30">
        <v>120</v>
      </c>
      <c r="N108" s="30" t="s">
        <v>191</v>
      </c>
      <c r="O108" s="30">
        <v>30</v>
      </c>
      <c r="P108" s="30">
        <v>30</v>
      </c>
      <c r="Q108" s="30">
        <v>30</v>
      </c>
      <c r="R108" s="30">
        <v>30</v>
      </c>
      <c r="S108" s="29" t="s">
        <v>450</v>
      </c>
      <c r="T108" s="29" t="s">
        <v>238</v>
      </c>
      <c r="U108" s="29" t="s">
        <v>122</v>
      </c>
      <c r="V108" s="29" t="s">
        <v>123</v>
      </c>
      <c r="W108" s="129"/>
      <c r="X108" s="148"/>
      <c r="Y108" s="79" t="s">
        <v>387</v>
      </c>
      <c r="Z108" s="92">
        <f t="shared" si="4"/>
        <v>530000</v>
      </c>
      <c r="AA108" s="29" t="s">
        <v>35</v>
      </c>
      <c r="AB108" s="29" t="s">
        <v>35</v>
      </c>
      <c r="AC108" s="57" t="s">
        <v>36</v>
      </c>
    </row>
    <row r="109" spans="1:29" ht="57">
      <c r="A109" s="193" t="s">
        <v>37</v>
      </c>
      <c r="B109" s="194" t="s">
        <v>37</v>
      </c>
      <c r="C109" s="194" t="s">
        <v>37</v>
      </c>
      <c r="D109" s="194" t="s">
        <v>37</v>
      </c>
      <c r="E109" s="129"/>
      <c r="F109" s="129"/>
      <c r="G109" s="129"/>
      <c r="H109" s="129"/>
      <c r="I109" s="139"/>
      <c r="J109" s="142"/>
      <c r="K109" s="92">
        <v>530000</v>
      </c>
      <c r="L109" s="29" t="s">
        <v>155</v>
      </c>
      <c r="M109" s="30">
        <v>3</v>
      </c>
      <c r="N109" s="30" t="s">
        <v>191</v>
      </c>
      <c r="O109" s="30">
        <v>0</v>
      </c>
      <c r="P109" s="30">
        <v>0</v>
      </c>
      <c r="Q109" s="30">
        <v>1</v>
      </c>
      <c r="R109" s="30">
        <v>2</v>
      </c>
      <c r="S109" s="29" t="s">
        <v>450</v>
      </c>
      <c r="T109" s="29" t="s">
        <v>238</v>
      </c>
      <c r="U109" s="29" t="s">
        <v>122</v>
      </c>
      <c r="V109" s="29" t="s">
        <v>123</v>
      </c>
      <c r="W109" s="129"/>
      <c r="X109" s="148"/>
      <c r="Y109" s="79" t="s">
        <v>387</v>
      </c>
      <c r="Z109" s="92">
        <f t="shared" si="4"/>
        <v>530000</v>
      </c>
      <c r="AA109" s="29" t="s">
        <v>35</v>
      </c>
      <c r="AB109" s="29" t="s">
        <v>35</v>
      </c>
      <c r="AC109" s="57" t="s">
        <v>36</v>
      </c>
    </row>
    <row r="110" spans="1:29" ht="42.75">
      <c r="A110" s="193" t="s">
        <v>37</v>
      </c>
      <c r="B110" s="194" t="s">
        <v>37</v>
      </c>
      <c r="C110" s="194" t="s">
        <v>37</v>
      </c>
      <c r="D110" s="194" t="s">
        <v>37</v>
      </c>
      <c r="E110" s="129"/>
      <c r="F110" s="129"/>
      <c r="G110" s="129"/>
      <c r="H110" s="129"/>
      <c r="I110" s="139"/>
      <c r="J110" s="142"/>
      <c r="K110" s="92">
        <v>530000</v>
      </c>
      <c r="L110" s="29" t="s">
        <v>156</v>
      </c>
      <c r="M110" s="30">
        <v>100</v>
      </c>
      <c r="N110" s="30" t="s">
        <v>191</v>
      </c>
      <c r="O110" s="30">
        <v>25</v>
      </c>
      <c r="P110" s="30">
        <v>25</v>
      </c>
      <c r="Q110" s="30">
        <v>25</v>
      </c>
      <c r="R110" s="30">
        <v>25</v>
      </c>
      <c r="S110" s="29" t="s">
        <v>450</v>
      </c>
      <c r="T110" s="29" t="s">
        <v>238</v>
      </c>
      <c r="U110" s="29" t="s">
        <v>122</v>
      </c>
      <c r="V110" s="29" t="s">
        <v>123</v>
      </c>
      <c r="W110" s="129"/>
      <c r="X110" s="148"/>
      <c r="Y110" s="79" t="s">
        <v>387</v>
      </c>
      <c r="Z110" s="92">
        <f t="shared" si="4"/>
        <v>530000</v>
      </c>
      <c r="AA110" s="29" t="s">
        <v>35</v>
      </c>
      <c r="AB110" s="29" t="s">
        <v>35</v>
      </c>
      <c r="AC110" s="57" t="s">
        <v>36</v>
      </c>
    </row>
    <row r="111" spans="1:29" ht="42.75">
      <c r="A111" s="193" t="s">
        <v>37</v>
      </c>
      <c r="B111" s="194" t="s">
        <v>37</v>
      </c>
      <c r="C111" s="194" t="s">
        <v>37</v>
      </c>
      <c r="D111" s="194" t="s">
        <v>37</v>
      </c>
      <c r="E111" s="129"/>
      <c r="F111" s="129"/>
      <c r="G111" s="129"/>
      <c r="H111" s="129"/>
      <c r="I111" s="139"/>
      <c r="J111" s="142"/>
      <c r="K111" s="92">
        <v>530000</v>
      </c>
      <c r="L111" s="29" t="s">
        <v>157</v>
      </c>
      <c r="M111" s="30">
        <v>90</v>
      </c>
      <c r="N111" s="30" t="s">
        <v>191</v>
      </c>
      <c r="O111" s="30">
        <v>20</v>
      </c>
      <c r="P111" s="30">
        <v>25</v>
      </c>
      <c r="Q111" s="30">
        <v>20</v>
      </c>
      <c r="R111" s="30">
        <v>25</v>
      </c>
      <c r="S111" s="29" t="s">
        <v>450</v>
      </c>
      <c r="T111" s="29" t="s">
        <v>238</v>
      </c>
      <c r="U111" s="29" t="s">
        <v>122</v>
      </c>
      <c r="V111" s="29" t="s">
        <v>123</v>
      </c>
      <c r="W111" s="129"/>
      <c r="X111" s="148"/>
      <c r="Y111" s="79" t="s">
        <v>387</v>
      </c>
      <c r="Z111" s="92">
        <f t="shared" si="4"/>
        <v>530000</v>
      </c>
      <c r="AA111" s="29" t="s">
        <v>35</v>
      </c>
      <c r="AB111" s="29" t="s">
        <v>35</v>
      </c>
      <c r="AC111" s="57" t="s">
        <v>36</v>
      </c>
    </row>
    <row r="112" spans="1:29" ht="42.75">
      <c r="A112" s="193" t="s">
        <v>37</v>
      </c>
      <c r="B112" s="194" t="s">
        <v>37</v>
      </c>
      <c r="C112" s="194" t="s">
        <v>37</v>
      </c>
      <c r="D112" s="194" t="s">
        <v>37</v>
      </c>
      <c r="E112" s="129"/>
      <c r="F112" s="129"/>
      <c r="G112" s="129"/>
      <c r="H112" s="129"/>
      <c r="I112" s="139"/>
      <c r="J112" s="142"/>
      <c r="K112" s="92">
        <v>530000</v>
      </c>
      <c r="L112" s="29" t="s">
        <v>158</v>
      </c>
      <c r="M112" s="30">
        <v>100</v>
      </c>
      <c r="N112" s="30" t="s">
        <v>191</v>
      </c>
      <c r="O112" s="30">
        <v>25</v>
      </c>
      <c r="P112" s="30">
        <v>25</v>
      </c>
      <c r="Q112" s="30">
        <v>25</v>
      </c>
      <c r="R112" s="30">
        <v>25</v>
      </c>
      <c r="S112" s="29" t="s">
        <v>450</v>
      </c>
      <c r="T112" s="29" t="s">
        <v>238</v>
      </c>
      <c r="U112" s="29" t="s">
        <v>122</v>
      </c>
      <c r="V112" s="29" t="s">
        <v>123</v>
      </c>
      <c r="W112" s="129"/>
      <c r="X112" s="148"/>
      <c r="Y112" s="79" t="s">
        <v>387</v>
      </c>
      <c r="Z112" s="92">
        <f t="shared" si="4"/>
        <v>530000</v>
      </c>
      <c r="AA112" s="29" t="s">
        <v>35</v>
      </c>
      <c r="AB112" s="29" t="s">
        <v>35</v>
      </c>
      <c r="AC112" s="57" t="s">
        <v>36</v>
      </c>
    </row>
    <row r="113" spans="1:29" ht="57">
      <c r="A113" s="193" t="s">
        <v>37</v>
      </c>
      <c r="B113" s="194" t="s">
        <v>37</v>
      </c>
      <c r="C113" s="194" t="s">
        <v>37</v>
      </c>
      <c r="D113" s="194" t="s">
        <v>37</v>
      </c>
      <c r="E113" s="129"/>
      <c r="F113" s="129"/>
      <c r="G113" s="129"/>
      <c r="H113" s="129"/>
      <c r="I113" s="139"/>
      <c r="J113" s="142"/>
      <c r="K113" s="92">
        <v>530000</v>
      </c>
      <c r="L113" s="29" t="s">
        <v>159</v>
      </c>
      <c r="M113" s="30">
        <v>16</v>
      </c>
      <c r="N113" s="30" t="s">
        <v>191</v>
      </c>
      <c r="O113" s="30">
        <v>4</v>
      </c>
      <c r="P113" s="30">
        <v>4</v>
      </c>
      <c r="Q113" s="30">
        <v>4</v>
      </c>
      <c r="R113" s="30">
        <v>4</v>
      </c>
      <c r="S113" s="29" t="s">
        <v>450</v>
      </c>
      <c r="T113" s="29" t="s">
        <v>238</v>
      </c>
      <c r="U113" s="29" t="s">
        <v>122</v>
      </c>
      <c r="V113" s="29" t="s">
        <v>123</v>
      </c>
      <c r="W113" s="129"/>
      <c r="X113" s="148"/>
      <c r="Y113" s="79" t="s">
        <v>387</v>
      </c>
      <c r="Z113" s="92">
        <f t="shared" si="4"/>
        <v>530000</v>
      </c>
      <c r="AA113" s="29" t="s">
        <v>35</v>
      </c>
      <c r="AB113" s="29" t="s">
        <v>35</v>
      </c>
      <c r="AC113" s="57" t="s">
        <v>36</v>
      </c>
    </row>
    <row r="114" spans="1:29" ht="57">
      <c r="A114" s="193" t="s">
        <v>37</v>
      </c>
      <c r="B114" s="194" t="s">
        <v>37</v>
      </c>
      <c r="C114" s="194" t="s">
        <v>37</v>
      </c>
      <c r="D114" s="194" t="s">
        <v>37</v>
      </c>
      <c r="E114" s="129"/>
      <c r="F114" s="129"/>
      <c r="G114" s="129"/>
      <c r="H114" s="129"/>
      <c r="I114" s="139"/>
      <c r="J114" s="142"/>
      <c r="K114" s="92">
        <v>530000</v>
      </c>
      <c r="L114" s="29" t="s">
        <v>160</v>
      </c>
      <c r="M114" s="30">
        <v>40</v>
      </c>
      <c r="N114" s="30" t="s">
        <v>191</v>
      </c>
      <c r="O114" s="30">
        <v>10</v>
      </c>
      <c r="P114" s="30">
        <v>10</v>
      </c>
      <c r="Q114" s="30">
        <v>10</v>
      </c>
      <c r="R114" s="30">
        <v>10</v>
      </c>
      <c r="S114" s="29" t="s">
        <v>450</v>
      </c>
      <c r="T114" s="29" t="s">
        <v>238</v>
      </c>
      <c r="U114" s="29" t="s">
        <v>122</v>
      </c>
      <c r="V114" s="29" t="s">
        <v>123</v>
      </c>
      <c r="W114" s="129"/>
      <c r="X114" s="148"/>
      <c r="Y114" s="79" t="s">
        <v>387</v>
      </c>
      <c r="Z114" s="92">
        <f t="shared" si="4"/>
        <v>530000</v>
      </c>
      <c r="AA114" s="29" t="s">
        <v>35</v>
      </c>
      <c r="AB114" s="29" t="s">
        <v>35</v>
      </c>
      <c r="AC114" s="57" t="s">
        <v>36</v>
      </c>
    </row>
    <row r="115" spans="1:29" ht="42.75">
      <c r="A115" s="193" t="s">
        <v>37</v>
      </c>
      <c r="B115" s="194" t="s">
        <v>37</v>
      </c>
      <c r="C115" s="194" t="s">
        <v>37</v>
      </c>
      <c r="D115" s="194" t="s">
        <v>37</v>
      </c>
      <c r="E115" s="129"/>
      <c r="F115" s="129"/>
      <c r="G115" s="129"/>
      <c r="H115" s="129"/>
      <c r="I115" s="139"/>
      <c r="J115" s="142"/>
      <c r="K115" s="92">
        <v>530000</v>
      </c>
      <c r="L115" s="29" t="s">
        <v>161</v>
      </c>
      <c r="M115" s="30">
        <v>4</v>
      </c>
      <c r="N115" s="30" t="s">
        <v>191</v>
      </c>
      <c r="O115" s="30">
        <v>1</v>
      </c>
      <c r="P115" s="30">
        <v>1</v>
      </c>
      <c r="Q115" s="30">
        <v>1</v>
      </c>
      <c r="R115" s="30">
        <v>1</v>
      </c>
      <c r="S115" s="29" t="s">
        <v>450</v>
      </c>
      <c r="T115" s="29" t="s">
        <v>238</v>
      </c>
      <c r="U115" s="29" t="s">
        <v>122</v>
      </c>
      <c r="V115" s="29" t="s">
        <v>123</v>
      </c>
      <c r="W115" s="129"/>
      <c r="X115" s="148"/>
      <c r="Y115" s="79" t="s">
        <v>387</v>
      </c>
      <c r="Z115" s="92">
        <f t="shared" si="4"/>
        <v>530000</v>
      </c>
      <c r="AA115" s="29" t="s">
        <v>35</v>
      </c>
      <c r="AB115" s="29" t="s">
        <v>35</v>
      </c>
      <c r="AC115" s="57" t="s">
        <v>36</v>
      </c>
    </row>
    <row r="116" spans="1:29" ht="42.75">
      <c r="A116" s="193" t="s">
        <v>37</v>
      </c>
      <c r="B116" s="194" t="s">
        <v>37</v>
      </c>
      <c r="C116" s="194" t="s">
        <v>37</v>
      </c>
      <c r="D116" s="194" t="s">
        <v>37</v>
      </c>
      <c r="E116" s="129"/>
      <c r="F116" s="129"/>
      <c r="G116" s="129"/>
      <c r="H116" s="129"/>
      <c r="I116" s="139"/>
      <c r="J116" s="142"/>
      <c r="K116" s="92">
        <v>530000</v>
      </c>
      <c r="L116" s="29" t="s">
        <v>162</v>
      </c>
      <c r="M116" s="30">
        <v>14</v>
      </c>
      <c r="N116" s="30" t="s">
        <v>191</v>
      </c>
      <c r="O116" s="30">
        <v>3</v>
      </c>
      <c r="P116" s="30">
        <v>4</v>
      </c>
      <c r="Q116" s="30">
        <v>3</v>
      </c>
      <c r="R116" s="30">
        <v>4</v>
      </c>
      <c r="S116" s="29" t="s">
        <v>450</v>
      </c>
      <c r="T116" s="29" t="s">
        <v>238</v>
      </c>
      <c r="U116" s="29" t="s">
        <v>122</v>
      </c>
      <c r="V116" s="29" t="s">
        <v>123</v>
      </c>
      <c r="W116" s="129"/>
      <c r="X116" s="148"/>
      <c r="Y116" s="79" t="s">
        <v>387</v>
      </c>
      <c r="Z116" s="92">
        <f t="shared" si="4"/>
        <v>530000</v>
      </c>
      <c r="AA116" s="29" t="s">
        <v>35</v>
      </c>
      <c r="AB116" s="29" t="s">
        <v>35</v>
      </c>
      <c r="AC116" s="57" t="s">
        <v>36</v>
      </c>
    </row>
    <row r="117" spans="1:29" ht="42.75">
      <c r="A117" s="193" t="s">
        <v>37</v>
      </c>
      <c r="B117" s="194" t="s">
        <v>37</v>
      </c>
      <c r="C117" s="194" t="s">
        <v>37</v>
      </c>
      <c r="D117" s="194" t="s">
        <v>37</v>
      </c>
      <c r="E117" s="129"/>
      <c r="F117" s="129"/>
      <c r="G117" s="129"/>
      <c r="H117" s="129"/>
      <c r="I117" s="139"/>
      <c r="J117" s="142"/>
      <c r="K117" s="92">
        <v>530000</v>
      </c>
      <c r="L117" s="29" t="s">
        <v>163</v>
      </c>
      <c r="M117" s="30">
        <v>13</v>
      </c>
      <c r="N117" s="30" t="s">
        <v>191</v>
      </c>
      <c r="O117" s="30">
        <v>3</v>
      </c>
      <c r="P117" s="30">
        <v>4</v>
      </c>
      <c r="Q117" s="30">
        <v>3</v>
      </c>
      <c r="R117" s="30">
        <v>3</v>
      </c>
      <c r="S117" s="29" t="s">
        <v>450</v>
      </c>
      <c r="T117" s="29" t="s">
        <v>238</v>
      </c>
      <c r="U117" s="29" t="s">
        <v>122</v>
      </c>
      <c r="V117" s="29" t="s">
        <v>123</v>
      </c>
      <c r="W117" s="129"/>
      <c r="X117" s="148"/>
      <c r="Y117" s="79" t="s">
        <v>387</v>
      </c>
      <c r="Z117" s="92">
        <f t="shared" si="4"/>
        <v>530000</v>
      </c>
      <c r="AA117" s="29" t="s">
        <v>35</v>
      </c>
      <c r="AB117" s="29" t="s">
        <v>35</v>
      </c>
      <c r="AC117" s="57" t="s">
        <v>36</v>
      </c>
    </row>
    <row r="118" spans="1:29" ht="57">
      <c r="A118" s="193" t="s">
        <v>37</v>
      </c>
      <c r="B118" s="194" t="s">
        <v>37</v>
      </c>
      <c r="C118" s="194" t="s">
        <v>37</v>
      </c>
      <c r="D118" s="194" t="s">
        <v>37</v>
      </c>
      <c r="E118" s="129"/>
      <c r="F118" s="129"/>
      <c r="G118" s="129"/>
      <c r="H118" s="129"/>
      <c r="I118" s="139"/>
      <c r="J118" s="142"/>
      <c r="K118" s="92">
        <v>530000</v>
      </c>
      <c r="L118" s="29" t="s">
        <v>164</v>
      </c>
      <c r="M118" s="30">
        <v>4</v>
      </c>
      <c r="N118" s="30" t="s">
        <v>191</v>
      </c>
      <c r="O118" s="30">
        <v>1</v>
      </c>
      <c r="P118" s="30">
        <v>1</v>
      </c>
      <c r="Q118" s="30">
        <v>1</v>
      </c>
      <c r="R118" s="30">
        <v>1</v>
      </c>
      <c r="S118" s="29" t="s">
        <v>450</v>
      </c>
      <c r="T118" s="29" t="s">
        <v>238</v>
      </c>
      <c r="U118" s="29" t="s">
        <v>122</v>
      </c>
      <c r="V118" s="29" t="s">
        <v>123</v>
      </c>
      <c r="W118" s="129"/>
      <c r="X118" s="148"/>
      <c r="Y118" s="79" t="s">
        <v>387</v>
      </c>
      <c r="Z118" s="92">
        <f t="shared" si="4"/>
        <v>530000</v>
      </c>
      <c r="AA118" s="29" t="s">
        <v>35</v>
      </c>
      <c r="AB118" s="29" t="s">
        <v>35</v>
      </c>
      <c r="AC118" s="57" t="s">
        <v>36</v>
      </c>
    </row>
    <row r="119" spans="1:29" ht="42.75">
      <c r="A119" s="193" t="s">
        <v>37</v>
      </c>
      <c r="B119" s="194" t="s">
        <v>37</v>
      </c>
      <c r="C119" s="194" t="s">
        <v>37</v>
      </c>
      <c r="D119" s="194" t="s">
        <v>37</v>
      </c>
      <c r="E119" s="129"/>
      <c r="F119" s="129"/>
      <c r="G119" s="129"/>
      <c r="H119" s="129"/>
      <c r="I119" s="139"/>
      <c r="J119" s="142"/>
      <c r="K119" s="92">
        <v>530000</v>
      </c>
      <c r="L119" s="29" t="s">
        <v>165</v>
      </c>
      <c r="M119" s="30">
        <v>90</v>
      </c>
      <c r="N119" s="30" t="s">
        <v>191</v>
      </c>
      <c r="O119" s="30">
        <v>20</v>
      </c>
      <c r="P119" s="30">
        <v>25</v>
      </c>
      <c r="Q119" s="30">
        <v>20</v>
      </c>
      <c r="R119" s="30">
        <v>25</v>
      </c>
      <c r="S119" s="29" t="s">
        <v>450</v>
      </c>
      <c r="T119" s="29" t="s">
        <v>238</v>
      </c>
      <c r="U119" s="29" t="s">
        <v>122</v>
      </c>
      <c r="V119" s="29" t="s">
        <v>123</v>
      </c>
      <c r="W119" s="129"/>
      <c r="X119" s="148"/>
      <c r="Y119" s="79" t="s">
        <v>387</v>
      </c>
      <c r="Z119" s="92">
        <f t="shared" si="4"/>
        <v>530000</v>
      </c>
      <c r="AA119" s="29" t="s">
        <v>35</v>
      </c>
      <c r="AB119" s="29" t="s">
        <v>35</v>
      </c>
      <c r="AC119" s="57" t="s">
        <v>36</v>
      </c>
    </row>
    <row r="120" spans="1:29" ht="42.75">
      <c r="A120" s="193" t="s">
        <v>37</v>
      </c>
      <c r="B120" s="194" t="s">
        <v>37</v>
      </c>
      <c r="C120" s="194" t="s">
        <v>37</v>
      </c>
      <c r="D120" s="194" t="s">
        <v>37</v>
      </c>
      <c r="E120" s="129"/>
      <c r="F120" s="129"/>
      <c r="G120" s="129"/>
      <c r="H120" s="129"/>
      <c r="I120" s="139"/>
      <c r="J120" s="142"/>
      <c r="K120" s="92">
        <v>530000</v>
      </c>
      <c r="L120" s="29" t="s">
        <v>166</v>
      </c>
      <c r="M120" s="30">
        <v>30</v>
      </c>
      <c r="N120" s="30" t="s">
        <v>191</v>
      </c>
      <c r="O120" s="30">
        <v>7</v>
      </c>
      <c r="P120" s="30">
        <v>8</v>
      </c>
      <c r="Q120" s="30">
        <v>7</v>
      </c>
      <c r="R120" s="30">
        <v>8</v>
      </c>
      <c r="S120" s="29" t="s">
        <v>450</v>
      </c>
      <c r="T120" s="29" t="s">
        <v>238</v>
      </c>
      <c r="U120" s="29" t="s">
        <v>122</v>
      </c>
      <c r="V120" s="29" t="s">
        <v>123</v>
      </c>
      <c r="W120" s="129"/>
      <c r="X120" s="148"/>
      <c r="Y120" s="79" t="s">
        <v>387</v>
      </c>
      <c r="Z120" s="92">
        <f t="shared" si="4"/>
        <v>530000</v>
      </c>
      <c r="AA120" s="29" t="s">
        <v>35</v>
      </c>
      <c r="AB120" s="29" t="s">
        <v>35</v>
      </c>
      <c r="AC120" s="57" t="s">
        <v>36</v>
      </c>
    </row>
    <row r="121" spans="1:29" ht="42.75">
      <c r="A121" s="193" t="s">
        <v>37</v>
      </c>
      <c r="B121" s="194" t="s">
        <v>37</v>
      </c>
      <c r="C121" s="194" t="s">
        <v>37</v>
      </c>
      <c r="D121" s="194" t="s">
        <v>37</v>
      </c>
      <c r="E121" s="129"/>
      <c r="F121" s="129"/>
      <c r="G121" s="129"/>
      <c r="H121" s="129"/>
      <c r="I121" s="139"/>
      <c r="J121" s="142"/>
      <c r="K121" s="92">
        <v>530000</v>
      </c>
      <c r="L121" s="29" t="s">
        <v>167</v>
      </c>
      <c r="M121" s="30">
        <v>8</v>
      </c>
      <c r="N121" s="30" t="s">
        <v>191</v>
      </c>
      <c r="O121" s="30">
        <v>2</v>
      </c>
      <c r="P121" s="30">
        <v>2</v>
      </c>
      <c r="Q121" s="30">
        <v>2</v>
      </c>
      <c r="R121" s="30">
        <v>2</v>
      </c>
      <c r="S121" s="29" t="s">
        <v>450</v>
      </c>
      <c r="T121" s="29" t="s">
        <v>238</v>
      </c>
      <c r="U121" s="29" t="s">
        <v>122</v>
      </c>
      <c r="V121" s="29" t="s">
        <v>123</v>
      </c>
      <c r="W121" s="129"/>
      <c r="X121" s="148"/>
      <c r="Y121" s="79" t="s">
        <v>387</v>
      </c>
      <c r="Z121" s="92">
        <f t="shared" si="4"/>
        <v>530000</v>
      </c>
      <c r="AA121" s="29" t="s">
        <v>35</v>
      </c>
      <c r="AB121" s="29" t="s">
        <v>35</v>
      </c>
      <c r="AC121" s="57" t="s">
        <v>36</v>
      </c>
    </row>
    <row r="122" spans="1:29" ht="42.75">
      <c r="A122" s="193" t="s">
        <v>37</v>
      </c>
      <c r="B122" s="194" t="s">
        <v>37</v>
      </c>
      <c r="C122" s="194" t="s">
        <v>37</v>
      </c>
      <c r="D122" s="194" t="s">
        <v>37</v>
      </c>
      <c r="E122" s="129"/>
      <c r="F122" s="129"/>
      <c r="G122" s="129"/>
      <c r="H122" s="129"/>
      <c r="I122" s="139"/>
      <c r="J122" s="142"/>
      <c r="K122" s="92">
        <v>530000</v>
      </c>
      <c r="L122" s="29" t="s">
        <v>168</v>
      </c>
      <c r="M122" s="30">
        <v>6</v>
      </c>
      <c r="N122" s="30" t="s">
        <v>191</v>
      </c>
      <c r="O122" s="30">
        <v>1</v>
      </c>
      <c r="P122" s="30">
        <v>2</v>
      </c>
      <c r="Q122" s="30">
        <v>1</v>
      </c>
      <c r="R122" s="30">
        <v>2</v>
      </c>
      <c r="S122" s="29" t="s">
        <v>450</v>
      </c>
      <c r="T122" s="29" t="s">
        <v>238</v>
      </c>
      <c r="U122" s="29" t="s">
        <v>122</v>
      </c>
      <c r="V122" s="29" t="s">
        <v>123</v>
      </c>
      <c r="W122" s="129"/>
      <c r="X122" s="148"/>
      <c r="Y122" s="79" t="s">
        <v>387</v>
      </c>
      <c r="Z122" s="92">
        <f t="shared" si="4"/>
        <v>530000</v>
      </c>
      <c r="AA122" s="29" t="s">
        <v>35</v>
      </c>
      <c r="AB122" s="29" t="s">
        <v>35</v>
      </c>
      <c r="AC122" s="57" t="s">
        <v>36</v>
      </c>
    </row>
    <row r="123" spans="1:29" ht="42.75">
      <c r="A123" s="193" t="s">
        <v>37</v>
      </c>
      <c r="B123" s="194" t="s">
        <v>37</v>
      </c>
      <c r="C123" s="194" t="s">
        <v>37</v>
      </c>
      <c r="D123" s="194" t="s">
        <v>37</v>
      </c>
      <c r="E123" s="129"/>
      <c r="F123" s="129"/>
      <c r="G123" s="129"/>
      <c r="H123" s="129"/>
      <c r="I123" s="139"/>
      <c r="J123" s="142"/>
      <c r="K123" s="92">
        <v>530000</v>
      </c>
      <c r="L123" s="29" t="s">
        <v>169</v>
      </c>
      <c r="M123" s="30">
        <v>8</v>
      </c>
      <c r="N123" s="30" t="s">
        <v>191</v>
      </c>
      <c r="O123" s="30">
        <v>2</v>
      </c>
      <c r="P123" s="30">
        <v>2</v>
      </c>
      <c r="Q123" s="30">
        <v>2</v>
      </c>
      <c r="R123" s="30">
        <v>2</v>
      </c>
      <c r="S123" s="29" t="s">
        <v>450</v>
      </c>
      <c r="T123" s="29" t="s">
        <v>238</v>
      </c>
      <c r="U123" s="29" t="s">
        <v>122</v>
      </c>
      <c r="V123" s="29" t="s">
        <v>123</v>
      </c>
      <c r="W123" s="129"/>
      <c r="X123" s="148"/>
      <c r="Y123" s="79" t="s">
        <v>387</v>
      </c>
      <c r="Z123" s="92">
        <f t="shared" si="4"/>
        <v>530000</v>
      </c>
      <c r="AA123" s="29" t="s">
        <v>35</v>
      </c>
      <c r="AB123" s="29" t="s">
        <v>35</v>
      </c>
      <c r="AC123" s="57" t="s">
        <v>36</v>
      </c>
    </row>
    <row r="124" spans="1:29" ht="42.75">
      <c r="A124" s="193" t="s">
        <v>37</v>
      </c>
      <c r="B124" s="194" t="s">
        <v>37</v>
      </c>
      <c r="C124" s="194" t="s">
        <v>37</v>
      </c>
      <c r="D124" s="194" t="s">
        <v>37</v>
      </c>
      <c r="E124" s="129"/>
      <c r="F124" s="129"/>
      <c r="G124" s="129"/>
      <c r="H124" s="129"/>
      <c r="I124" s="139"/>
      <c r="J124" s="142"/>
      <c r="K124" s="92">
        <v>530000</v>
      </c>
      <c r="L124" s="29" t="s">
        <v>170</v>
      </c>
      <c r="M124" s="30">
        <v>20</v>
      </c>
      <c r="N124" s="30" t="s">
        <v>191</v>
      </c>
      <c r="O124" s="30">
        <v>5</v>
      </c>
      <c r="P124" s="30">
        <v>5</v>
      </c>
      <c r="Q124" s="30">
        <v>5</v>
      </c>
      <c r="R124" s="30">
        <v>5</v>
      </c>
      <c r="S124" s="29" t="s">
        <v>450</v>
      </c>
      <c r="T124" s="29" t="s">
        <v>238</v>
      </c>
      <c r="U124" s="29" t="s">
        <v>122</v>
      </c>
      <c r="V124" s="29" t="s">
        <v>123</v>
      </c>
      <c r="W124" s="129"/>
      <c r="X124" s="148"/>
      <c r="Y124" s="79" t="s">
        <v>387</v>
      </c>
      <c r="Z124" s="92">
        <f t="shared" si="4"/>
        <v>530000</v>
      </c>
      <c r="AA124" s="29" t="s">
        <v>35</v>
      </c>
      <c r="AB124" s="29" t="s">
        <v>35</v>
      </c>
      <c r="AC124" s="57" t="s">
        <v>36</v>
      </c>
    </row>
    <row r="125" spans="1:29" ht="42.75">
      <c r="A125" s="193" t="s">
        <v>37</v>
      </c>
      <c r="B125" s="194" t="s">
        <v>37</v>
      </c>
      <c r="C125" s="194" t="s">
        <v>37</v>
      </c>
      <c r="D125" s="194" t="s">
        <v>37</v>
      </c>
      <c r="E125" s="129"/>
      <c r="F125" s="129"/>
      <c r="G125" s="129"/>
      <c r="H125" s="129"/>
      <c r="I125" s="139"/>
      <c r="J125" s="142"/>
      <c r="K125" s="92">
        <v>530000</v>
      </c>
      <c r="L125" s="29" t="s">
        <v>171</v>
      </c>
      <c r="M125" s="30">
        <v>25</v>
      </c>
      <c r="N125" s="30" t="s">
        <v>191</v>
      </c>
      <c r="O125" s="30">
        <v>5</v>
      </c>
      <c r="P125" s="30">
        <v>10</v>
      </c>
      <c r="Q125" s="30">
        <v>5</v>
      </c>
      <c r="R125" s="30">
        <v>5</v>
      </c>
      <c r="S125" s="29" t="s">
        <v>450</v>
      </c>
      <c r="T125" s="29" t="s">
        <v>238</v>
      </c>
      <c r="U125" s="29" t="s">
        <v>122</v>
      </c>
      <c r="V125" s="29" t="s">
        <v>123</v>
      </c>
      <c r="W125" s="129"/>
      <c r="X125" s="148"/>
      <c r="Y125" s="79" t="s">
        <v>387</v>
      </c>
      <c r="Z125" s="92">
        <f t="shared" si="4"/>
        <v>530000</v>
      </c>
      <c r="AA125" s="29" t="s">
        <v>35</v>
      </c>
      <c r="AB125" s="29" t="s">
        <v>35</v>
      </c>
      <c r="AC125" s="57" t="s">
        <v>36</v>
      </c>
    </row>
    <row r="126" spans="1:29" ht="42.75">
      <c r="A126" s="193" t="s">
        <v>37</v>
      </c>
      <c r="B126" s="194" t="s">
        <v>37</v>
      </c>
      <c r="C126" s="194" t="s">
        <v>37</v>
      </c>
      <c r="D126" s="194" t="s">
        <v>37</v>
      </c>
      <c r="E126" s="129"/>
      <c r="F126" s="129"/>
      <c r="G126" s="129"/>
      <c r="H126" s="129"/>
      <c r="I126" s="139"/>
      <c r="J126" s="142"/>
      <c r="K126" s="92">
        <v>530000</v>
      </c>
      <c r="L126" s="29" t="s">
        <v>172</v>
      </c>
      <c r="M126" s="30">
        <v>10</v>
      </c>
      <c r="N126" s="30" t="s">
        <v>191</v>
      </c>
      <c r="O126" s="30">
        <v>2</v>
      </c>
      <c r="P126" s="30">
        <v>3</v>
      </c>
      <c r="Q126" s="30">
        <v>2</v>
      </c>
      <c r="R126" s="30">
        <v>3</v>
      </c>
      <c r="S126" s="29" t="s">
        <v>450</v>
      </c>
      <c r="T126" s="29" t="s">
        <v>238</v>
      </c>
      <c r="U126" s="29" t="s">
        <v>122</v>
      </c>
      <c r="V126" s="29" t="s">
        <v>123</v>
      </c>
      <c r="W126" s="129"/>
      <c r="X126" s="148"/>
      <c r="Y126" s="79" t="s">
        <v>387</v>
      </c>
      <c r="Z126" s="92">
        <f t="shared" si="4"/>
        <v>530000</v>
      </c>
      <c r="AA126" s="29" t="s">
        <v>35</v>
      </c>
      <c r="AB126" s="29" t="s">
        <v>35</v>
      </c>
      <c r="AC126" s="57" t="s">
        <v>36</v>
      </c>
    </row>
    <row r="127" spans="1:29" ht="42.75">
      <c r="A127" s="193" t="s">
        <v>37</v>
      </c>
      <c r="B127" s="194" t="s">
        <v>37</v>
      </c>
      <c r="C127" s="194" t="s">
        <v>37</v>
      </c>
      <c r="D127" s="194" t="s">
        <v>37</v>
      </c>
      <c r="E127" s="129"/>
      <c r="F127" s="129"/>
      <c r="G127" s="129"/>
      <c r="H127" s="129"/>
      <c r="I127" s="139"/>
      <c r="J127" s="142"/>
      <c r="K127" s="92">
        <v>530000</v>
      </c>
      <c r="L127" s="29" t="s">
        <v>173</v>
      </c>
      <c r="M127" s="30">
        <v>4</v>
      </c>
      <c r="N127" s="30" t="s">
        <v>191</v>
      </c>
      <c r="O127" s="30">
        <v>1</v>
      </c>
      <c r="P127" s="30">
        <v>1</v>
      </c>
      <c r="Q127" s="30">
        <v>1</v>
      </c>
      <c r="R127" s="30">
        <v>1</v>
      </c>
      <c r="S127" s="29" t="s">
        <v>450</v>
      </c>
      <c r="T127" s="29" t="s">
        <v>238</v>
      </c>
      <c r="U127" s="29" t="s">
        <v>122</v>
      </c>
      <c r="V127" s="29" t="s">
        <v>123</v>
      </c>
      <c r="W127" s="129"/>
      <c r="X127" s="148"/>
      <c r="Y127" s="79" t="s">
        <v>387</v>
      </c>
      <c r="Z127" s="92">
        <f t="shared" si="4"/>
        <v>530000</v>
      </c>
      <c r="AA127" s="29" t="s">
        <v>35</v>
      </c>
      <c r="AB127" s="29" t="s">
        <v>35</v>
      </c>
      <c r="AC127" s="57" t="s">
        <v>36</v>
      </c>
    </row>
    <row r="128" spans="1:29" ht="42.75">
      <c r="A128" s="193" t="s">
        <v>37</v>
      </c>
      <c r="B128" s="194" t="s">
        <v>37</v>
      </c>
      <c r="C128" s="194" t="s">
        <v>37</v>
      </c>
      <c r="D128" s="194" t="s">
        <v>37</v>
      </c>
      <c r="E128" s="129"/>
      <c r="F128" s="129"/>
      <c r="G128" s="129"/>
      <c r="H128" s="129"/>
      <c r="I128" s="139"/>
      <c r="J128" s="142"/>
      <c r="K128" s="92">
        <v>530000</v>
      </c>
      <c r="L128" s="29" t="s">
        <v>174</v>
      </c>
      <c r="M128" s="30">
        <v>100</v>
      </c>
      <c r="N128" s="30" t="s">
        <v>191</v>
      </c>
      <c r="O128" s="30">
        <v>25</v>
      </c>
      <c r="P128" s="30">
        <v>25</v>
      </c>
      <c r="Q128" s="30">
        <v>25</v>
      </c>
      <c r="R128" s="30">
        <v>25</v>
      </c>
      <c r="S128" s="29" t="s">
        <v>450</v>
      </c>
      <c r="T128" s="29" t="s">
        <v>238</v>
      </c>
      <c r="U128" s="29" t="s">
        <v>122</v>
      </c>
      <c r="V128" s="29" t="s">
        <v>123</v>
      </c>
      <c r="W128" s="129"/>
      <c r="X128" s="148"/>
      <c r="Y128" s="79" t="s">
        <v>387</v>
      </c>
      <c r="Z128" s="92">
        <f t="shared" si="4"/>
        <v>530000</v>
      </c>
      <c r="AA128" s="29" t="s">
        <v>35</v>
      </c>
      <c r="AB128" s="29" t="s">
        <v>35</v>
      </c>
      <c r="AC128" s="57" t="s">
        <v>36</v>
      </c>
    </row>
    <row r="129" spans="1:29" ht="42.75">
      <c r="A129" s="193" t="s">
        <v>37</v>
      </c>
      <c r="B129" s="194" t="s">
        <v>37</v>
      </c>
      <c r="C129" s="194" t="s">
        <v>37</v>
      </c>
      <c r="D129" s="194" t="s">
        <v>37</v>
      </c>
      <c r="E129" s="129"/>
      <c r="F129" s="129"/>
      <c r="G129" s="129"/>
      <c r="H129" s="129"/>
      <c r="I129" s="139"/>
      <c r="J129" s="142"/>
      <c r="K129" s="92">
        <v>530000</v>
      </c>
      <c r="L129" s="29" t="s">
        <v>175</v>
      </c>
      <c r="M129" s="30">
        <v>150</v>
      </c>
      <c r="N129" s="30" t="s">
        <v>191</v>
      </c>
      <c r="O129" s="30">
        <v>35</v>
      </c>
      <c r="P129" s="30">
        <v>40</v>
      </c>
      <c r="Q129" s="30">
        <v>35</v>
      </c>
      <c r="R129" s="30">
        <v>40</v>
      </c>
      <c r="S129" s="29" t="s">
        <v>450</v>
      </c>
      <c r="T129" s="29" t="s">
        <v>238</v>
      </c>
      <c r="U129" s="29" t="s">
        <v>122</v>
      </c>
      <c r="V129" s="29" t="s">
        <v>123</v>
      </c>
      <c r="W129" s="129"/>
      <c r="X129" s="148"/>
      <c r="Y129" s="79" t="s">
        <v>387</v>
      </c>
      <c r="Z129" s="92">
        <f t="shared" si="4"/>
        <v>530000</v>
      </c>
      <c r="AA129" s="29" t="s">
        <v>35</v>
      </c>
      <c r="AB129" s="29" t="s">
        <v>35</v>
      </c>
      <c r="AC129" s="57" t="s">
        <v>36</v>
      </c>
    </row>
    <row r="130" spans="1:29" ht="42.75">
      <c r="A130" s="193" t="s">
        <v>37</v>
      </c>
      <c r="B130" s="194" t="s">
        <v>37</v>
      </c>
      <c r="C130" s="194" t="s">
        <v>37</v>
      </c>
      <c r="D130" s="194" t="s">
        <v>37</v>
      </c>
      <c r="E130" s="129"/>
      <c r="F130" s="129"/>
      <c r="G130" s="129"/>
      <c r="H130" s="129"/>
      <c r="I130" s="139"/>
      <c r="J130" s="142"/>
      <c r="K130" s="92">
        <v>530000</v>
      </c>
      <c r="L130" s="29" t="s">
        <v>176</v>
      </c>
      <c r="M130" s="30">
        <v>10</v>
      </c>
      <c r="N130" s="30" t="s">
        <v>191</v>
      </c>
      <c r="O130" s="30">
        <v>2</v>
      </c>
      <c r="P130" s="30">
        <v>3</v>
      </c>
      <c r="Q130" s="30">
        <v>2</v>
      </c>
      <c r="R130" s="30">
        <v>3</v>
      </c>
      <c r="S130" s="29" t="s">
        <v>450</v>
      </c>
      <c r="T130" s="29" t="s">
        <v>238</v>
      </c>
      <c r="U130" s="29" t="s">
        <v>122</v>
      </c>
      <c r="V130" s="29" t="s">
        <v>123</v>
      </c>
      <c r="W130" s="129"/>
      <c r="X130" s="148"/>
      <c r="Y130" s="79" t="s">
        <v>387</v>
      </c>
      <c r="Z130" s="92">
        <f t="shared" si="4"/>
        <v>530000</v>
      </c>
      <c r="AA130" s="29" t="s">
        <v>35</v>
      </c>
      <c r="AB130" s="29" t="s">
        <v>35</v>
      </c>
      <c r="AC130" s="57" t="s">
        <v>36</v>
      </c>
    </row>
    <row r="131" spans="1:29" ht="42.75">
      <c r="A131" s="193"/>
      <c r="B131" s="194"/>
      <c r="C131" s="194"/>
      <c r="D131" s="194"/>
      <c r="E131" s="129"/>
      <c r="F131" s="129"/>
      <c r="G131" s="129"/>
      <c r="H131" s="129"/>
      <c r="I131" s="139"/>
      <c r="J131" s="142"/>
      <c r="K131" s="92">
        <v>530000</v>
      </c>
      <c r="L131" s="29" t="s">
        <v>177</v>
      </c>
      <c r="M131" s="30">
        <v>10</v>
      </c>
      <c r="N131" s="30" t="s">
        <v>191</v>
      </c>
      <c r="O131" s="30">
        <v>2</v>
      </c>
      <c r="P131" s="30">
        <v>3</v>
      </c>
      <c r="Q131" s="30">
        <v>2</v>
      </c>
      <c r="R131" s="30">
        <v>3</v>
      </c>
      <c r="S131" s="29" t="s">
        <v>450</v>
      </c>
      <c r="T131" s="29" t="s">
        <v>238</v>
      </c>
      <c r="U131" s="29" t="s">
        <v>122</v>
      </c>
      <c r="V131" s="29" t="s">
        <v>123</v>
      </c>
      <c r="W131" s="129"/>
      <c r="X131" s="148"/>
      <c r="Y131" s="79" t="s">
        <v>387</v>
      </c>
      <c r="Z131" s="92">
        <f t="shared" si="4"/>
        <v>530000</v>
      </c>
      <c r="AA131" s="29" t="s">
        <v>35</v>
      </c>
      <c r="AB131" s="29" t="s">
        <v>35</v>
      </c>
      <c r="AC131" s="57" t="s">
        <v>36</v>
      </c>
    </row>
    <row r="132" spans="1:29" ht="42.75">
      <c r="A132" s="193"/>
      <c r="B132" s="194"/>
      <c r="C132" s="194"/>
      <c r="D132" s="194"/>
      <c r="E132" s="129"/>
      <c r="F132" s="129"/>
      <c r="G132" s="129"/>
      <c r="H132" s="129"/>
      <c r="I132" s="139"/>
      <c r="J132" s="142"/>
      <c r="K132" s="92">
        <v>530000</v>
      </c>
      <c r="L132" s="29" t="s">
        <v>178</v>
      </c>
      <c r="M132" s="30">
        <v>30</v>
      </c>
      <c r="N132" s="30" t="s">
        <v>191</v>
      </c>
      <c r="O132" s="30">
        <v>7</v>
      </c>
      <c r="P132" s="30">
        <v>8</v>
      </c>
      <c r="Q132" s="30">
        <v>7</v>
      </c>
      <c r="R132" s="30">
        <v>8</v>
      </c>
      <c r="S132" s="29" t="s">
        <v>450</v>
      </c>
      <c r="T132" s="29" t="s">
        <v>238</v>
      </c>
      <c r="U132" s="29" t="s">
        <v>122</v>
      </c>
      <c r="V132" s="29" t="s">
        <v>123</v>
      </c>
      <c r="W132" s="129"/>
      <c r="X132" s="148"/>
      <c r="Y132" s="79" t="s">
        <v>387</v>
      </c>
      <c r="Z132" s="92">
        <f t="shared" si="4"/>
        <v>530000</v>
      </c>
      <c r="AA132" s="29" t="s">
        <v>35</v>
      </c>
      <c r="AB132" s="29" t="s">
        <v>35</v>
      </c>
      <c r="AC132" s="57" t="s">
        <v>36</v>
      </c>
    </row>
    <row r="133" spans="1:29" ht="42.75">
      <c r="A133" s="193"/>
      <c r="B133" s="194"/>
      <c r="C133" s="194"/>
      <c r="D133" s="194"/>
      <c r="E133" s="129"/>
      <c r="F133" s="129"/>
      <c r="G133" s="129"/>
      <c r="H133" s="129"/>
      <c r="I133" s="140"/>
      <c r="J133" s="143"/>
      <c r="K133" s="92">
        <v>180000</v>
      </c>
      <c r="L133" s="29" t="s">
        <v>179</v>
      </c>
      <c r="M133" s="30">
        <v>16</v>
      </c>
      <c r="N133" s="30" t="s">
        <v>191</v>
      </c>
      <c r="O133" s="30">
        <v>4</v>
      </c>
      <c r="P133" s="30">
        <v>4</v>
      </c>
      <c r="Q133" s="30">
        <v>4</v>
      </c>
      <c r="R133" s="30">
        <v>4</v>
      </c>
      <c r="S133" s="29" t="s">
        <v>450</v>
      </c>
      <c r="T133" s="29" t="s">
        <v>238</v>
      </c>
      <c r="U133" s="29" t="s">
        <v>122</v>
      </c>
      <c r="V133" s="29" t="s">
        <v>123</v>
      </c>
      <c r="W133" s="129"/>
      <c r="X133" s="149"/>
      <c r="Y133" s="79" t="s">
        <v>387</v>
      </c>
      <c r="Z133" s="92">
        <f t="shared" si="4"/>
        <v>180000</v>
      </c>
      <c r="AA133" s="29" t="s">
        <v>35</v>
      </c>
      <c r="AB133" s="29" t="s">
        <v>35</v>
      </c>
      <c r="AC133" s="57" t="s">
        <v>36</v>
      </c>
    </row>
    <row r="134" spans="1:29" ht="57">
      <c r="A134" s="193" t="s">
        <v>37</v>
      </c>
      <c r="B134" s="194" t="s">
        <v>37</v>
      </c>
      <c r="C134" s="194" t="s">
        <v>37</v>
      </c>
      <c r="D134" s="194" t="s">
        <v>37</v>
      </c>
      <c r="E134" s="130" t="s">
        <v>54</v>
      </c>
      <c r="F134" s="130" t="s">
        <v>55</v>
      </c>
      <c r="G134" s="130" t="s">
        <v>56</v>
      </c>
      <c r="H134" s="130" t="s">
        <v>57</v>
      </c>
      <c r="I134" s="167">
        <v>25000000</v>
      </c>
      <c r="J134" s="130" t="s">
        <v>119</v>
      </c>
      <c r="K134" s="93">
        <v>13000000</v>
      </c>
      <c r="L134" s="31" t="s">
        <v>409</v>
      </c>
      <c r="M134" s="32">
        <v>2</v>
      </c>
      <c r="N134" s="32" t="s">
        <v>185</v>
      </c>
      <c r="O134" s="32">
        <v>0</v>
      </c>
      <c r="P134" s="32">
        <v>0</v>
      </c>
      <c r="Q134" s="32">
        <v>1</v>
      </c>
      <c r="R134" s="32">
        <v>1</v>
      </c>
      <c r="S134" s="31" t="s">
        <v>270</v>
      </c>
      <c r="T134" s="31"/>
      <c r="U134" s="31" t="s">
        <v>271</v>
      </c>
      <c r="V134" s="31" t="s">
        <v>195</v>
      </c>
      <c r="W134" s="130" t="s">
        <v>119</v>
      </c>
      <c r="X134" s="150" t="s">
        <v>124</v>
      </c>
      <c r="Y134" s="80" t="s">
        <v>472</v>
      </c>
      <c r="Z134" s="93">
        <f t="shared" si="4"/>
        <v>13000000</v>
      </c>
      <c r="AA134" s="31" t="s">
        <v>35</v>
      </c>
      <c r="AB134" s="31" t="s">
        <v>35</v>
      </c>
      <c r="AC134" s="58" t="s">
        <v>36</v>
      </c>
    </row>
    <row r="135" spans="1:29" ht="57">
      <c r="A135" s="193" t="s">
        <v>37</v>
      </c>
      <c r="B135" s="194" t="s">
        <v>37</v>
      </c>
      <c r="C135" s="194" t="s">
        <v>37</v>
      </c>
      <c r="D135" s="194" t="s">
        <v>37</v>
      </c>
      <c r="E135" s="130" t="s">
        <v>54</v>
      </c>
      <c r="F135" s="130"/>
      <c r="G135" s="130"/>
      <c r="H135" s="130"/>
      <c r="I135" s="167"/>
      <c r="J135" s="130"/>
      <c r="K135" s="93">
        <v>12000000</v>
      </c>
      <c r="L135" s="31" t="s">
        <v>272</v>
      </c>
      <c r="M135" s="32">
        <v>2</v>
      </c>
      <c r="N135" s="32" t="s">
        <v>301</v>
      </c>
      <c r="O135" s="32">
        <v>0</v>
      </c>
      <c r="P135" s="32">
        <v>0</v>
      </c>
      <c r="Q135" s="32">
        <v>1</v>
      </c>
      <c r="R135" s="32">
        <v>1</v>
      </c>
      <c r="S135" s="31" t="s">
        <v>270</v>
      </c>
      <c r="T135" s="31"/>
      <c r="U135" s="31" t="s">
        <v>271</v>
      </c>
      <c r="V135" s="31" t="s">
        <v>195</v>
      </c>
      <c r="W135" s="130"/>
      <c r="X135" s="151"/>
      <c r="Y135" s="80" t="s">
        <v>472</v>
      </c>
      <c r="Z135" s="93">
        <f t="shared" si="4"/>
        <v>12000000</v>
      </c>
      <c r="AA135" s="31" t="s">
        <v>35</v>
      </c>
      <c r="AB135" s="31" t="s">
        <v>35</v>
      </c>
      <c r="AC135" s="58" t="s">
        <v>36</v>
      </c>
    </row>
    <row r="136" spans="1:29" ht="28.5">
      <c r="A136" s="193" t="s">
        <v>37</v>
      </c>
      <c r="B136" s="194" t="s">
        <v>37</v>
      </c>
      <c r="C136" s="194" t="s">
        <v>37</v>
      </c>
      <c r="D136" s="194" t="s">
        <v>37</v>
      </c>
      <c r="E136" s="130" t="s">
        <v>54</v>
      </c>
      <c r="F136" s="130"/>
      <c r="G136" s="130"/>
      <c r="H136" s="130" t="s">
        <v>58</v>
      </c>
      <c r="I136" s="167">
        <v>15000000</v>
      </c>
      <c r="J136" s="130"/>
      <c r="K136" s="167">
        <v>15000000</v>
      </c>
      <c r="L136" s="31" t="s">
        <v>302</v>
      </c>
      <c r="M136" s="32">
        <v>2</v>
      </c>
      <c r="N136" s="32" t="s">
        <v>269</v>
      </c>
      <c r="O136" s="32">
        <v>0</v>
      </c>
      <c r="P136" s="32">
        <v>0</v>
      </c>
      <c r="Q136" s="32">
        <v>1</v>
      </c>
      <c r="R136" s="32">
        <v>1</v>
      </c>
      <c r="S136" s="31" t="s">
        <v>273</v>
      </c>
      <c r="T136" s="31"/>
      <c r="U136" s="31" t="s">
        <v>274</v>
      </c>
      <c r="V136" s="31" t="s">
        <v>195</v>
      </c>
      <c r="W136" s="130"/>
      <c r="X136" s="151"/>
      <c r="Y136" s="80" t="s">
        <v>472</v>
      </c>
      <c r="Z136" s="93">
        <f t="shared" si="4"/>
        <v>15000000</v>
      </c>
      <c r="AA136" s="31" t="s">
        <v>35</v>
      </c>
      <c r="AB136" s="31" t="s">
        <v>35</v>
      </c>
      <c r="AC136" s="58" t="s">
        <v>36</v>
      </c>
    </row>
    <row r="137" spans="1:29" ht="42.75">
      <c r="A137" s="193" t="s">
        <v>37</v>
      </c>
      <c r="B137" s="194" t="s">
        <v>37</v>
      </c>
      <c r="C137" s="194" t="s">
        <v>37</v>
      </c>
      <c r="D137" s="194" t="s">
        <v>37</v>
      </c>
      <c r="E137" s="130" t="s">
        <v>54</v>
      </c>
      <c r="F137" s="130"/>
      <c r="G137" s="130"/>
      <c r="H137" s="130"/>
      <c r="I137" s="167"/>
      <c r="J137" s="130"/>
      <c r="K137" s="167"/>
      <c r="L137" s="31" t="s">
        <v>303</v>
      </c>
      <c r="M137" s="32">
        <v>5</v>
      </c>
      <c r="N137" s="32" t="s">
        <v>185</v>
      </c>
      <c r="O137" s="32">
        <v>0</v>
      </c>
      <c r="P137" s="32">
        <v>0</v>
      </c>
      <c r="Q137" s="32">
        <v>2</v>
      </c>
      <c r="R137" s="32">
        <v>3</v>
      </c>
      <c r="S137" s="31" t="s">
        <v>273</v>
      </c>
      <c r="T137" s="31"/>
      <c r="U137" s="31" t="s">
        <v>275</v>
      </c>
      <c r="V137" s="31" t="s">
        <v>195</v>
      </c>
      <c r="W137" s="130"/>
      <c r="X137" s="152"/>
      <c r="Y137" s="80" t="s">
        <v>472</v>
      </c>
      <c r="Z137" s="93">
        <f t="shared" si="4"/>
        <v>0</v>
      </c>
      <c r="AA137" s="31" t="s">
        <v>35</v>
      </c>
      <c r="AB137" s="31" t="s">
        <v>35</v>
      </c>
      <c r="AC137" s="58" t="s">
        <v>36</v>
      </c>
    </row>
    <row r="138" spans="1:29" ht="142.5">
      <c r="A138" s="193" t="s">
        <v>37</v>
      </c>
      <c r="B138" s="194" t="s">
        <v>37</v>
      </c>
      <c r="C138" s="194" t="s">
        <v>37</v>
      </c>
      <c r="D138" s="194" t="s">
        <v>37</v>
      </c>
      <c r="E138" s="131" t="s">
        <v>59</v>
      </c>
      <c r="F138" s="33" t="s">
        <v>60</v>
      </c>
      <c r="G138" s="131" t="s">
        <v>61</v>
      </c>
      <c r="H138" s="33" t="s">
        <v>437</v>
      </c>
      <c r="I138" s="94">
        <v>15000000</v>
      </c>
      <c r="J138" s="33" t="s">
        <v>119</v>
      </c>
      <c r="K138" s="94">
        <v>15000000</v>
      </c>
      <c r="L138" s="33" t="s">
        <v>370</v>
      </c>
      <c r="M138" s="34">
        <v>1</v>
      </c>
      <c r="N138" s="34" t="s">
        <v>371</v>
      </c>
      <c r="O138" s="34">
        <v>0</v>
      </c>
      <c r="P138" s="34">
        <v>0.33</v>
      </c>
      <c r="Q138" s="34">
        <v>0.33</v>
      </c>
      <c r="R138" s="34">
        <v>0.33</v>
      </c>
      <c r="S138" s="33" t="s">
        <v>445</v>
      </c>
      <c r="T138" s="33"/>
      <c r="U138" s="33" t="s">
        <v>122</v>
      </c>
      <c r="V138" s="33" t="s">
        <v>378</v>
      </c>
      <c r="W138" s="33" t="s">
        <v>119</v>
      </c>
      <c r="X138" s="33" t="s">
        <v>124</v>
      </c>
      <c r="Y138" s="81" t="s">
        <v>385</v>
      </c>
      <c r="Z138" s="94">
        <f t="shared" si="4"/>
        <v>15000000</v>
      </c>
      <c r="AA138" s="33" t="s">
        <v>35</v>
      </c>
      <c r="AB138" s="33" t="s">
        <v>35</v>
      </c>
      <c r="AC138" s="59" t="s">
        <v>36</v>
      </c>
    </row>
    <row r="139" spans="1:29" ht="71.25">
      <c r="A139" s="193" t="s">
        <v>37</v>
      </c>
      <c r="B139" s="194" t="s">
        <v>37</v>
      </c>
      <c r="C139" s="194" t="s">
        <v>37</v>
      </c>
      <c r="D139" s="194" t="s">
        <v>37</v>
      </c>
      <c r="E139" s="131"/>
      <c r="F139" s="131" t="s">
        <v>62</v>
      </c>
      <c r="G139" s="131"/>
      <c r="H139" s="131" t="s">
        <v>63</v>
      </c>
      <c r="I139" s="170">
        <v>100000000</v>
      </c>
      <c r="J139" s="131" t="s">
        <v>119</v>
      </c>
      <c r="K139" s="94">
        <f>M139*2501054</f>
        <v>27511594</v>
      </c>
      <c r="L139" s="33" t="s">
        <v>369</v>
      </c>
      <c r="M139" s="34">
        <v>11</v>
      </c>
      <c r="N139" s="34" t="s">
        <v>120</v>
      </c>
      <c r="O139" s="34">
        <v>2</v>
      </c>
      <c r="P139" s="34">
        <v>3</v>
      </c>
      <c r="Q139" s="34">
        <v>3</v>
      </c>
      <c r="R139" s="34">
        <v>3</v>
      </c>
      <c r="S139" s="33" t="s">
        <v>444</v>
      </c>
      <c r="T139" s="33" t="s">
        <v>238</v>
      </c>
      <c r="U139" s="33" t="s">
        <v>122</v>
      </c>
      <c r="V139" s="33" t="s">
        <v>125</v>
      </c>
      <c r="W139" s="131" t="s">
        <v>119</v>
      </c>
      <c r="X139" s="153" t="s">
        <v>124</v>
      </c>
      <c r="Y139" s="81" t="s">
        <v>386</v>
      </c>
      <c r="Z139" s="94">
        <f t="shared" si="4"/>
        <v>27511594</v>
      </c>
      <c r="AA139" s="33" t="s">
        <v>35</v>
      </c>
      <c r="AB139" s="33" t="s">
        <v>35</v>
      </c>
      <c r="AC139" s="59" t="s">
        <v>36</v>
      </c>
    </row>
    <row r="140" spans="1:29" ht="57" customHeight="1">
      <c r="A140" s="193"/>
      <c r="B140" s="194"/>
      <c r="C140" s="194"/>
      <c r="D140" s="194"/>
      <c r="E140" s="131"/>
      <c r="F140" s="131"/>
      <c r="G140" s="131"/>
      <c r="H140" s="131"/>
      <c r="I140" s="171"/>
      <c r="J140" s="131"/>
      <c r="K140" s="94">
        <f>M140*2501054</f>
        <v>25010540</v>
      </c>
      <c r="L140" s="33" t="s">
        <v>369</v>
      </c>
      <c r="M140" s="34">
        <v>10</v>
      </c>
      <c r="N140" s="34" t="s">
        <v>120</v>
      </c>
      <c r="O140" s="34">
        <v>2</v>
      </c>
      <c r="P140" s="34">
        <v>3</v>
      </c>
      <c r="Q140" s="34">
        <v>3</v>
      </c>
      <c r="R140" s="34">
        <v>3</v>
      </c>
      <c r="S140" s="33" t="s">
        <v>444</v>
      </c>
      <c r="T140" s="33" t="s">
        <v>238</v>
      </c>
      <c r="U140" s="33" t="s">
        <v>122</v>
      </c>
      <c r="V140" s="33" t="s">
        <v>125</v>
      </c>
      <c r="W140" s="131"/>
      <c r="X140" s="154"/>
      <c r="Y140" s="81" t="s">
        <v>386</v>
      </c>
      <c r="Z140" s="94">
        <f t="shared" si="4"/>
        <v>25010540</v>
      </c>
      <c r="AA140" s="33" t="s">
        <v>35</v>
      </c>
      <c r="AB140" s="33" t="s">
        <v>35</v>
      </c>
      <c r="AC140" s="59" t="s">
        <v>36</v>
      </c>
    </row>
    <row r="141" spans="1:29" ht="42.75">
      <c r="A141" s="193"/>
      <c r="B141" s="194"/>
      <c r="C141" s="194"/>
      <c r="D141" s="194"/>
      <c r="E141" s="131"/>
      <c r="F141" s="131"/>
      <c r="G141" s="131"/>
      <c r="H141" s="131"/>
      <c r="I141" s="171"/>
      <c r="J141" s="131"/>
      <c r="K141" s="94">
        <f>M141*1297362</f>
        <v>11676258</v>
      </c>
      <c r="L141" s="33" t="s">
        <v>368</v>
      </c>
      <c r="M141" s="34">
        <v>9</v>
      </c>
      <c r="N141" s="34" t="s">
        <v>120</v>
      </c>
      <c r="O141" s="34">
        <v>0</v>
      </c>
      <c r="P141" s="34">
        <v>3</v>
      </c>
      <c r="Q141" s="34">
        <v>3</v>
      </c>
      <c r="R141" s="34">
        <v>3</v>
      </c>
      <c r="S141" s="33" t="s">
        <v>444</v>
      </c>
      <c r="T141" s="33" t="s">
        <v>238</v>
      </c>
      <c r="U141" s="33" t="s">
        <v>122</v>
      </c>
      <c r="V141" s="33" t="s">
        <v>125</v>
      </c>
      <c r="W141" s="131"/>
      <c r="X141" s="154"/>
      <c r="Y141" s="81" t="s">
        <v>386</v>
      </c>
      <c r="Z141" s="94">
        <f t="shared" si="4"/>
        <v>11676258</v>
      </c>
      <c r="AA141" s="33" t="s">
        <v>35</v>
      </c>
      <c r="AB141" s="33" t="s">
        <v>35</v>
      </c>
      <c r="AC141" s="59" t="s">
        <v>36</v>
      </c>
    </row>
    <row r="142" spans="1:29" ht="42.75">
      <c r="A142" s="193"/>
      <c r="B142" s="194"/>
      <c r="C142" s="194"/>
      <c r="D142" s="194"/>
      <c r="E142" s="131"/>
      <c r="F142" s="131"/>
      <c r="G142" s="131"/>
      <c r="H142" s="131"/>
      <c r="I142" s="171"/>
      <c r="J142" s="131"/>
      <c r="K142" s="94">
        <f t="shared" ref="K142:K144" si="6">M142*1297362</f>
        <v>11676258</v>
      </c>
      <c r="L142" s="33" t="s">
        <v>368</v>
      </c>
      <c r="M142" s="34">
        <v>9</v>
      </c>
      <c r="N142" s="34" t="s">
        <v>120</v>
      </c>
      <c r="O142" s="34">
        <v>0</v>
      </c>
      <c r="P142" s="34">
        <v>3</v>
      </c>
      <c r="Q142" s="34">
        <v>3</v>
      </c>
      <c r="R142" s="34">
        <v>3</v>
      </c>
      <c r="S142" s="33" t="s">
        <v>444</v>
      </c>
      <c r="T142" s="33" t="s">
        <v>238</v>
      </c>
      <c r="U142" s="33" t="s">
        <v>122</v>
      </c>
      <c r="V142" s="33" t="s">
        <v>125</v>
      </c>
      <c r="W142" s="131"/>
      <c r="X142" s="154"/>
      <c r="Y142" s="81" t="s">
        <v>386</v>
      </c>
      <c r="Z142" s="94">
        <f t="shared" si="4"/>
        <v>11676258</v>
      </c>
      <c r="AA142" s="33" t="s">
        <v>35</v>
      </c>
      <c r="AB142" s="33" t="s">
        <v>35</v>
      </c>
      <c r="AC142" s="59" t="s">
        <v>36</v>
      </c>
    </row>
    <row r="143" spans="1:29" ht="42.75">
      <c r="A143" s="193"/>
      <c r="B143" s="194"/>
      <c r="C143" s="194"/>
      <c r="D143" s="194"/>
      <c r="E143" s="131"/>
      <c r="F143" s="131"/>
      <c r="G143" s="131"/>
      <c r="H143" s="131"/>
      <c r="I143" s="171"/>
      <c r="J143" s="131"/>
      <c r="K143" s="94">
        <f t="shared" si="6"/>
        <v>11676258</v>
      </c>
      <c r="L143" s="33" t="s">
        <v>368</v>
      </c>
      <c r="M143" s="34">
        <v>9</v>
      </c>
      <c r="N143" s="34" t="s">
        <v>120</v>
      </c>
      <c r="O143" s="34">
        <v>0</v>
      </c>
      <c r="P143" s="34">
        <v>3</v>
      </c>
      <c r="Q143" s="34">
        <v>3</v>
      </c>
      <c r="R143" s="34">
        <v>3</v>
      </c>
      <c r="S143" s="33" t="s">
        <v>444</v>
      </c>
      <c r="T143" s="33" t="s">
        <v>238</v>
      </c>
      <c r="U143" s="33" t="s">
        <v>122</v>
      </c>
      <c r="V143" s="33" t="s">
        <v>125</v>
      </c>
      <c r="W143" s="131"/>
      <c r="X143" s="154"/>
      <c r="Y143" s="81" t="s">
        <v>386</v>
      </c>
      <c r="Z143" s="94">
        <f t="shared" si="4"/>
        <v>11676258</v>
      </c>
      <c r="AA143" s="33" t="s">
        <v>35</v>
      </c>
      <c r="AB143" s="33" t="s">
        <v>35</v>
      </c>
      <c r="AC143" s="59" t="s">
        <v>36</v>
      </c>
    </row>
    <row r="144" spans="1:29" ht="42.75">
      <c r="A144" s="193"/>
      <c r="B144" s="194"/>
      <c r="C144" s="194"/>
      <c r="D144" s="194"/>
      <c r="E144" s="131"/>
      <c r="F144" s="131"/>
      <c r="G144" s="131"/>
      <c r="H144" s="131"/>
      <c r="I144" s="171"/>
      <c r="J144" s="131"/>
      <c r="K144" s="94">
        <f t="shared" si="6"/>
        <v>11676258</v>
      </c>
      <c r="L144" s="33" t="s">
        <v>368</v>
      </c>
      <c r="M144" s="34">
        <v>9</v>
      </c>
      <c r="N144" s="34" t="s">
        <v>120</v>
      </c>
      <c r="O144" s="34">
        <v>0</v>
      </c>
      <c r="P144" s="34">
        <v>3</v>
      </c>
      <c r="Q144" s="34">
        <v>3</v>
      </c>
      <c r="R144" s="34">
        <v>3</v>
      </c>
      <c r="S144" s="33" t="s">
        <v>444</v>
      </c>
      <c r="T144" s="33" t="s">
        <v>238</v>
      </c>
      <c r="U144" s="33" t="s">
        <v>122</v>
      </c>
      <c r="V144" s="33" t="s">
        <v>125</v>
      </c>
      <c r="W144" s="131"/>
      <c r="X144" s="154"/>
      <c r="Y144" s="81" t="s">
        <v>386</v>
      </c>
      <c r="Z144" s="94">
        <f t="shared" si="4"/>
        <v>11676258</v>
      </c>
      <c r="AA144" s="33" t="s">
        <v>35</v>
      </c>
      <c r="AB144" s="33" t="s">
        <v>35</v>
      </c>
      <c r="AC144" s="59" t="s">
        <v>36</v>
      </c>
    </row>
    <row r="145" spans="1:29" ht="42.75">
      <c r="A145" s="193"/>
      <c r="B145" s="194"/>
      <c r="C145" s="194"/>
      <c r="D145" s="194"/>
      <c r="E145" s="131"/>
      <c r="F145" s="131"/>
      <c r="G145" s="131"/>
      <c r="H145" s="131"/>
      <c r="I145" s="171"/>
      <c r="J145" s="131"/>
      <c r="K145" s="132">
        <v>890000</v>
      </c>
      <c r="L145" s="33" t="s">
        <v>304</v>
      </c>
      <c r="M145" s="34">
        <v>60</v>
      </c>
      <c r="N145" s="34" t="s">
        <v>280</v>
      </c>
      <c r="O145" s="34">
        <v>0</v>
      </c>
      <c r="P145" s="34">
        <v>20</v>
      </c>
      <c r="Q145" s="34">
        <v>20</v>
      </c>
      <c r="R145" s="34">
        <v>20</v>
      </c>
      <c r="S145" s="33" t="s">
        <v>444</v>
      </c>
      <c r="T145" s="33"/>
      <c r="U145" s="33" t="s">
        <v>122</v>
      </c>
      <c r="V145" s="33" t="s">
        <v>123</v>
      </c>
      <c r="W145" s="131"/>
      <c r="X145" s="154"/>
      <c r="Y145" s="81" t="s">
        <v>386</v>
      </c>
      <c r="Z145" s="132">
        <f t="shared" si="4"/>
        <v>890000</v>
      </c>
      <c r="AA145" s="33" t="s">
        <v>35</v>
      </c>
      <c r="AB145" s="33" t="s">
        <v>35</v>
      </c>
      <c r="AC145" s="59" t="s">
        <v>36</v>
      </c>
    </row>
    <row r="146" spans="1:29" ht="42.75">
      <c r="A146" s="193" t="s">
        <v>37</v>
      </c>
      <c r="B146" s="194" t="s">
        <v>37</v>
      </c>
      <c r="C146" s="194" t="s">
        <v>37</v>
      </c>
      <c r="D146" s="194" t="s">
        <v>37</v>
      </c>
      <c r="E146" s="131"/>
      <c r="F146" s="131"/>
      <c r="G146" s="131"/>
      <c r="H146" s="131"/>
      <c r="I146" s="171"/>
      <c r="J146" s="131"/>
      <c r="K146" s="133"/>
      <c r="L146" s="33" t="s">
        <v>281</v>
      </c>
      <c r="M146" s="34">
        <v>124</v>
      </c>
      <c r="N146" s="34" t="s">
        <v>280</v>
      </c>
      <c r="O146" s="34">
        <v>20</v>
      </c>
      <c r="P146" s="34">
        <v>40</v>
      </c>
      <c r="Q146" s="34">
        <v>40</v>
      </c>
      <c r="R146" s="34">
        <v>24</v>
      </c>
      <c r="S146" s="33" t="s">
        <v>444</v>
      </c>
      <c r="T146" s="33"/>
      <c r="U146" s="33" t="s">
        <v>122</v>
      </c>
      <c r="V146" s="33" t="s">
        <v>123</v>
      </c>
      <c r="W146" s="131"/>
      <c r="X146" s="154"/>
      <c r="Y146" s="81" t="s">
        <v>386</v>
      </c>
      <c r="Z146" s="133"/>
      <c r="AA146" s="33" t="s">
        <v>35</v>
      </c>
      <c r="AB146" s="33" t="s">
        <v>35</v>
      </c>
      <c r="AC146" s="59" t="s">
        <v>36</v>
      </c>
    </row>
    <row r="147" spans="1:29" ht="42.75">
      <c r="A147" s="193" t="s">
        <v>37</v>
      </c>
      <c r="B147" s="194" t="s">
        <v>37</v>
      </c>
      <c r="C147" s="194" t="s">
        <v>37</v>
      </c>
      <c r="D147" s="194" t="s">
        <v>37</v>
      </c>
      <c r="E147" s="131"/>
      <c r="F147" s="131"/>
      <c r="G147" s="131"/>
      <c r="H147" s="131"/>
      <c r="I147" s="171"/>
      <c r="J147" s="131"/>
      <c r="K147" s="133"/>
      <c r="L147" s="33" t="s">
        <v>305</v>
      </c>
      <c r="M147" s="34">
        <v>30</v>
      </c>
      <c r="N147" s="34" t="s">
        <v>280</v>
      </c>
      <c r="O147" s="34">
        <v>5</v>
      </c>
      <c r="P147" s="34">
        <v>10</v>
      </c>
      <c r="Q147" s="34">
        <v>10</v>
      </c>
      <c r="R147" s="34">
        <v>5</v>
      </c>
      <c r="S147" s="33" t="s">
        <v>444</v>
      </c>
      <c r="T147" s="33"/>
      <c r="U147" s="33" t="s">
        <v>122</v>
      </c>
      <c r="V147" s="33" t="s">
        <v>123</v>
      </c>
      <c r="W147" s="131"/>
      <c r="X147" s="154"/>
      <c r="Y147" s="81" t="s">
        <v>386</v>
      </c>
      <c r="Z147" s="133"/>
      <c r="AA147" s="33" t="s">
        <v>35</v>
      </c>
      <c r="AB147" s="33" t="s">
        <v>35</v>
      </c>
      <c r="AC147" s="59" t="s">
        <v>36</v>
      </c>
    </row>
    <row r="148" spans="1:29" ht="42.75">
      <c r="A148" s="193" t="s">
        <v>37</v>
      </c>
      <c r="B148" s="194" t="s">
        <v>37</v>
      </c>
      <c r="C148" s="194" t="s">
        <v>37</v>
      </c>
      <c r="D148" s="194" t="s">
        <v>37</v>
      </c>
      <c r="E148" s="131"/>
      <c r="F148" s="131"/>
      <c r="G148" s="131"/>
      <c r="H148" s="131"/>
      <c r="I148" s="171"/>
      <c r="J148" s="131"/>
      <c r="K148" s="133"/>
      <c r="L148" s="33" t="s">
        <v>306</v>
      </c>
      <c r="M148" s="34">
        <v>20</v>
      </c>
      <c r="N148" s="34" t="s">
        <v>280</v>
      </c>
      <c r="O148" s="34">
        <v>5</v>
      </c>
      <c r="P148" s="34">
        <v>5</v>
      </c>
      <c r="Q148" s="34">
        <v>5</v>
      </c>
      <c r="R148" s="34">
        <v>5</v>
      </c>
      <c r="S148" s="33" t="s">
        <v>444</v>
      </c>
      <c r="T148" s="33"/>
      <c r="U148" s="33" t="s">
        <v>122</v>
      </c>
      <c r="V148" s="33" t="s">
        <v>123</v>
      </c>
      <c r="W148" s="131"/>
      <c r="X148" s="154"/>
      <c r="Y148" s="81" t="s">
        <v>386</v>
      </c>
      <c r="Z148" s="133"/>
      <c r="AA148" s="33" t="s">
        <v>35</v>
      </c>
      <c r="AB148" s="33" t="s">
        <v>35</v>
      </c>
      <c r="AC148" s="59" t="s">
        <v>36</v>
      </c>
    </row>
    <row r="149" spans="1:29" ht="42.75">
      <c r="A149" s="193" t="s">
        <v>37</v>
      </c>
      <c r="B149" s="194" t="s">
        <v>37</v>
      </c>
      <c r="C149" s="194" t="s">
        <v>37</v>
      </c>
      <c r="D149" s="194" t="s">
        <v>37</v>
      </c>
      <c r="E149" s="131"/>
      <c r="F149" s="131"/>
      <c r="G149" s="131"/>
      <c r="H149" s="131"/>
      <c r="I149" s="171"/>
      <c r="J149" s="131"/>
      <c r="K149" s="133"/>
      <c r="L149" s="33" t="s">
        <v>307</v>
      </c>
      <c r="M149" s="34">
        <v>55</v>
      </c>
      <c r="N149" s="34" t="s">
        <v>280</v>
      </c>
      <c r="O149" s="34">
        <v>10</v>
      </c>
      <c r="P149" s="34">
        <v>20</v>
      </c>
      <c r="Q149" s="34">
        <v>15</v>
      </c>
      <c r="R149" s="34">
        <v>10</v>
      </c>
      <c r="S149" s="33" t="s">
        <v>444</v>
      </c>
      <c r="T149" s="33"/>
      <c r="U149" s="33" t="s">
        <v>122</v>
      </c>
      <c r="V149" s="33" t="s">
        <v>123</v>
      </c>
      <c r="W149" s="131"/>
      <c r="X149" s="154"/>
      <c r="Y149" s="81" t="s">
        <v>386</v>
      </c>
      <c r="Z149" s="133"/>
      <c r="AA149" s="33" t="s">
        <v>35</v>
      </c>
      <c r="AB149" s="33" t="s">
        <v>35</v>
      </c>
      <c r="AC149" s="59" t="s">
        <v>36</v>
      </c>
    </row>
    <row r="150" spans="1:29" ht="42.75">
      <c r="A150" s="193" t="s">
        <v>37</v>
      </c>
      <c r="B150" s="194" t="s">
        <v>37</v>
      </c>
      <c r="C150" s="194" t="s">
        <v>37</v>
      </c>
      <c r="D150" s="194" t="s">
        <v>37</v>
      </c>
      <c r="E150" s="131"/>
      <c r="F150" s="131"/>
      <c r="G150" s="131"/>
      <c r="H150" s="131"/>
      <c r="I150" s="171"/>
      <c r="J150" s="131"/>
      <c r="K150" s="133"/>
      <c r="L150" s="33" t="s">
        <v>308</v>
      </c>
      <c r="M150" s="34">
        <v>72</v>
      </c>
      <c r="N150" s="34" t="s">
        <v>280</v>
      </c>
      <c r="O150" s="34">
        <v>10</v>
      </c>
      <c r="P150" s="34">
        <v>22</v>
      </c>
      <c r="Q150" s="34">
        <v>20</v>
      </c>
      <c r="R150" s="34">
        <v>20</v>
      </c>
      <c r="S150" s="33" t="s">
        <v>444</v>
      </c>
      <c r="T150" s="33"/>
      <c r="U150" s="33" t="s">
        <v>122</v>
      </c>
      <c r="V150" s="33" t="s">
        <v>123</v>
      </c>
      <c r="W150" s="131"/>
      <c r="X150" s="154"/>
      <c r="Y150" s="81" t="s">
        <v>386</v>
      </c>
      <c r="Z150" s="133"/>
      <c r="AA150" s="33" t="s">
        <v>35</v>
      </c>
      <c r="AB150" s="33" t="s">
        <v>35</v>
      </c>
      <c r="AC150" s="59" t="s">
        <v>36</v>
      </c>
    </row>
    <row r="151" spans="1:29" ht="57">
      <c r="A151" s="193" t="s">
        <v>37</v>
      </c>
      <c r="B151" s="194" t="s">
        <v>37</v>
      </c>
      <c r="C151" s="194" t="s">
        <v>37</v>
      </c>
      <c r="D151" s="194" t="s">
        <v>37</v>
      </c>
      <c r="E151" s="131"/>
      <c r="F151" s="131"/>
      <c r="G151" s="131"/>
      <c r="H151" s="131"/>
      <c r="I151" s="171"/>
      <c r="J151" s="131"/>
      <c r="K151" s="133"/>
      <c r="L151" s="33" t="s">
        <v>282</v>
      </c>
      <c r="M151" s="34">
        <v>6</v>
      </c>
      <c r="N151" s="34" t="s">
        <v>280</v>
      </c>
      <c r="O151" s="34">
        <v>2</v>
      </c>
      <c r="P151" s="34">
        <v>2</v>
      </c>
      <c r="Q151" s="34">
        <v>1</v>
      </c>
      <c r="R151" s="34">
        <v>1</v>
      </c>
      <c r="S151" s="33" t="s">
        <v>444</v>
      </c>
      <c r="T151" s="33"/>
      <c r="U151" s="33" t="s">
        <v>122</v>
      </c>
      <c r="V151" s="33" t="s">
        <v>123</v>
      </c>
      <c r="W151" s="131"/>
      <c r="X151" s="154"/>
      <c r="Y151" s="81" t="s">
        <v>386</v>
      </c>
      <c r="Z151" s="133"/>
      <c r="AA151" s="33" t="s">
        <v>35</v>
      </c>
      <c r="AB151" s="33" t="s">
        <v>35</v>
      </c>
      <c r="AC151" s="59" t="s">
        <v>36</v>
      </c>
    </row>
    <row r="152" spans="1:29" ht="42.75">
      <c r="A152" s="193" t="s">
        <v>37</v>
      </c>
      <c r="B152" s="194" t="s">
        <v>37</v>
      </c>
      <c r="C152" s="194" t="s">
        <v>37</v>
      </c>
      <c r="D152" s="194" t="s">
        <v>37</v>
      </c>
      <c r="E152" s="131"/>
      <c r="F152" s="131"/>
      <c r="G152" s="131"/>
      <c r="H152" s="131"/>
      <c r="I152" s="171"/>
      <c r="J152" s="131"/>
      <c r="K152" s="133"/>
      <c r="L152" s="33" t="s">
        <v>309</v>
      </c>
      <c r="M152" s="34">
        <v>47</v>
      </c>
      <c r="N152" s="34" t="s">
        <v>280</v>
      </c>
      <c r="O152" s="34">
        <v>10</v>
      </c>
      <c r="P152" s="34">
        <v>17</v>
      </c>
      <c r="Q152" s="34">
        <v>10</v>
      </c>
      <c r="R152" s="34">
        <v>10</v>
      </c>
      <c r="S152" s="33" t="s">
        <v>444</v>
      </c>
      <c r="T152" s="33"/>
      <c r="U152" s="33" t="s">
        <v>122</v>
      </c>
      <c r="V152" s="33" t="s">
        <v>123</v>
      </c>
      <c r="W152" s="131"/>
      <c r="X152" s="154"/>
      <c r="Y152" s="81" t="s">
        <v>386</v>
      </c>
      <c r="Z152" s="133"/>
      <c r="AA152" s="33" t="s">
        <v>35</v>
      </c>
      <c r="AB152" s="33" t="s">
        <v>35</v>
      </c>
      <c r="AC152" s="59" t="s">
        <v>36</v>
      </c>
    </row>
    <row r="153" spans="1:29" ht="28.5">
      <c r="A153" s="193" t="s">
        <v>37</v>
      </c>
      <c r="B153" s="194" t="s">
        <v>37</v>
      </c>
      <c r="C153" s="194" t="s">
        <v>37</v>
      </c>
      <c r="D153" s="194" t="s">
        <v>37</v>
      </c>
      <c r="E153" s="131"/>
      <c r="F153" s="131"/>
      <c r="G153" s="131"/>
      <c r="H153" s="131"/>
      <c r="I153" s="171"/>
      <c r="J153" s="131"/>
      <c r="K153" s="133"/>
      <c r="L153" s="33" t="s">
        <v>310</v>
      </c>
      <c r="M153" s="34">
        <v>15</v>
      </c>
      <c r="N153" s="34" t="s">
        <v>283</v>
      </c>
      <c r="O153" s="34">
        <v>3</v>
      </c>
      <c r="P153" s="34">
        <v>5</v>
      </c>
      <c r="Q153" s="34">
        <v>5</v>
      </c>
      <c r="R153" s="34">
        <v>2</v>
      </c>
      <c r="S153" s="33" t="s">
        <v>444</v>
      </c>
      <c r="T153" s="33"/>
      <c r="U153" s="33" t="s">
        <v>122</v>
      </c>
      <c r="V153" s="33" t="s">
        <v>123</v>
      </c>
      <c r="W153" s="131"/>
      <c r="X153" s="154"/>
      <c r="Y153" s="81" t="s">
        <v>386</v>
      </c>
      <c r="Z153" s="133"/>
      <c r="AA153" s="33" t="s">
        <v>35</v>
      </c>
      <c r="AB153" s="33" t="s">
        <v>35</v>
      </c>
      <c r="AC153" s="59" t="s">
        <v>36</v>
      </c>
    </row>
    <row r="154" spans="1:29" ht="42.75">
      <c r="A154" s="193" t="s">
        <v>37</v>
      </c>
      <c r="B154" s="194" t="s">
        <v>37</v>
      </c>
      <c r="C154" s="194" t="s">
        <v>37</v>
      </c>
      <c r="D154" s="194" t="s">
        <v>37</v>
      </c>
      <c r="E154" s="131"/>
      <c r="F154" s="131"/>
      <c r="G154" s="131"/>
      <c r="H154" s="131"/>
      <c r="I154" s="171"/>
      <c r="J154" s="131"/>
      <c r="K154" s="133"/>
      <c r="L154" s="33" t="s">
        <v>311</v>
      </c>
      <c r="M154" s="34">
        <v>55</v>
      </c>
      <c r="N154" s="34" t="s">
        <v>280</v>
      </c>
      <c r="O154" s="34">
        <v>5</v>
      </c>
      <c r="P154" s="34">
        <v>20</v>
      </c>
      <c r="Q154" s="34">
        <v>20</v>
      </c>
      <c r="R154" s="34">
        <v>10</v>
      </c>
      <c r="S154" s="33" t="s">
        <v>444</v>
      </c>
      <c r="T154" s="33"/>
      <c r="U154" s="33" t="s">
        <v>122</v>
      </c>
      <c r="V154" s="33" t="s">
        <v>123</v>
      </c>
      <c r="W154" s="131"/>
      <c r="X154" s="154"/>
      <c r="Y154" s="81" t="s">
        <v>386</v>
      </c>
      <c r="Z154" s="133"/>
      <c r="AA154" s="33" t="s">
        <v>35</v>
      </c>
      <c r="AB154" s="33" t="s">
        <v>35</v>
      </c>
      <c r="AC154" s="59" t="s">
        <v>36</v>
      </c>
    </row>
    <row r="155" spans="1:29" ht="42.75">
      <c r="A155" s="193" t="s">
        <v>37</v>
      </c>
      <c r="B155" s="194" t="s">
        <v>37</v>
      </c>
      <c r="C155" s="194" t="s">
        <v>37</v>
      </c>
      <c r="D155" s="194" t="s">
        <v>37</v>
      </c>
      <c r="E155" s="131"/>
      <c r="F155" s="131"/>
      <c r="G155" s="131"/>
      <c r="H155" s="131"/>
      <c r="I155" s="171"/>
      <c r="J155" s="131"/>
      <c r="K155" s="133"/>
      <c r="L155" s="33" t="s">
        <v>312</v>
      </c>
      <c r="M155" s="34">
        <v>37</v>
      </c>
      <c r="N155" s="34" t="s">
        <v>280</v>
      </c>
      <c r="O155" s="34">
        <v>5</v>
      </c>
      <c r="P155" s="34">
        <v>10</v>
      </c>
      <c r="Q155" s="34">
        <v>10</v>
      </c>
      <c r="R155" s="34">
        <v>12</v>
      </c>
      <c r="S155" s="33" t="s">
        <v>444</v>
      </c>
      <c r="T155" s="33"/>
      <c r="U155" s="33" t="s">
        <v>122</v>
      </c>
      <c r="V155" s="33" t="s">
        <v>123</v>
      </c>
      <c r="W155" s="131"/>
      <c r="X155" s="154"/>
      <c r="Y155" s="81" t="s">
        <v>386</v>
      </c>
      <c r="Z155" s="133"/>
      <c r="AA155" s="33" t="s">
        <v>35</v>
      </c>
      <c r="AB155" s="33" t="s">
        <v>35</v>
      </c>
      <c r="AC155" s="59" t="s">
        <v>36</v>
      </c>
    </row>
    <row r="156" spans="1:29" ht="28.5">
      <c r="A156" s="193" t="s">
        <v>37</v>
      </c>
      <c r="B156" s="194" t="s">
        <v>37</v>
      </c>
      <c r="C156" s="194" t="s">
        <v>37</v>
      </c>
      <c r="D156" s="194" t="s">
        <v>37</v>
      </c>
      <c r="E156" s="131"/>
      <c r="F156" s="131"/>
      <c r="G156" s="131"/>
      <c r="H156" s="131"/>
      <c r="I156" s="171"/>
      <c r="J156" s="131"/>
      <c r="K156" s="133"/>
      <c r="L156" s="33" t="s">
        <v>313</v>
      </c>
      <c r="M156" s="34">
        <v>1</v>
      </c>
      <c r="N156" s="34" t="s">
        <v>284</v>
      </c>
      <c r="O156" s="34">
        <v>0</v>
      </c>
      <c r="P156" s="34">
        <v>0</v>
      </c>
      <c r="Q156" s="34">
        <v>0</v>
      </c>
      <c r="R156" s="34">
        <v>1</v>
      </c>
      <c r="S156" s="33" t="s">
        <v>444</v>
      </c>
      <c r="T156" s="33"/>
      <c r="U156" s="33" t="s">
        <v>122</v>
      </c>
      <c r="V156" s="33" t="s">
        <v>123</v>
      </c>
      <c r="W156" s="131"/>
      <c r="X156" s="154"/>
      <c r="Y156" s="81" t="s">
        <v>386</v>
      </c>
      <c r="Z156" s="133"/>
      <c r="AA156" s="33" t="s">
        <v>35</v>
      </c>
      <c r="AB156" s="33" t="s">
        <v>35</v>
      </c>
      <c r="AC156" s="59" t="s">
        <v>36</v>
      </c>
    </row>
    <row r="157" spans="1:29" ht="110.25" customHeight="1">
      <c r="A157" s="193" t="s">
        <v>37</v>
      </c>
      <c r="B157" s="194" t="s">
        <v>37</v>
      </c>
      <c r="C157" s="194" t="s">
        <v>37</v>
      </c>
      <c r="D157" s="194" t="s">
        <v>37</v>
      </c>
      <c r="E157" s="131"/>
      <c r="F157" s="131"/>
      <c r="G157" s="131"/>
      <c r="H157" s="131"/>
      <c r="I157" s="171"/>
      <c r="J157" s="131"/>
      <c r="K157" s="133"/>
      <c r="L157" s="33" t="s">
        <v>314</v>
      </c>
      <c r="M157" s="34">
        <v>8</v>
      </c>
      <c r="N157" s="34" t="s">
        <v>285</v>
      </c>
      <c r="O157" s="34">
        <v>2</v>
      </c>
      <c r="P157" s="34">
        <v>2</v>
      </c>
      <c r="Q157" s="34">
        <v>2</v>
      </c>
      <c r="R157" s="34">
        <v>2</v>
      </c>
      <c r="S157" s="33" t="s">
        <v>444</v>
      </c>
      <c r="T157" s="33"/>
      <c r="U157" s="33" t="s">
        <v>122</v>
      </c>
      <c r="V157" s="33" t="s">
        <v>123</v>
      </c>
      <c r="W157" s="131"/>
      <c r="X157" s="154"/>
      <c r="Y157" s="81" t="s">
        <v>386</v>
      </c>
      <c r="Z157" s="133"/>
      <c r="AA157" s="33" t="s">
        <v>35</v>
      </c>
      <c r="AB157" s="33" t="s">
        <v>35</v>
      </c>
      <c r="AC157" s="59" t="s">
        <v>36</v>
      </c>
    </row>
    <row r="158" spans="1:29" ht="57">
      <c r="A158" s="193" t="s">
        <v>37</v>
      </c>
      <c r="B158" s="194" t="s">
        <v>37</v>
      </c>
      <c r="C158" s="194" t="s">
        <v>37</v>
      </c>
      <c r="D158" s="194" t="s">
        <v>37</v>
      </c>
      <c r="E158" s="131"/>
      <c r="F158" s="131"/>
      <c r="G158" s="131"/>
      <c r="H158" s="131"/>
      <c r="I158" s="171"/>
      <c r="J158" s="131"/>
      <c r="K158" s="133"/>
      <c r="L158" s="33" t="s">
        <v>315</v>
      </c>
      <c r="M158" s="34">
        <v>50</v>
      </c>
      <c r="N158" s="34" t="s">
        <v>280</v>
      </c>
      <c r="O158" s="34">
        <v>10</v>
      </c>
      <c r="P158" s="34">
        <v>20</v>
      </c>
      <c r="Q158" s="34">
        <v>10</v>
      </c>
      <c r="R158" s="34">
        <v>10</v>
      </c>
      <c r="S158" s="33" t="s">
        <v>444</v>
      </c>
      <c r="T158" s="33"/>
      <c r="U158" s="33" t="s">
        <v>122</v>
      </c>
      <c r="V158" s="33" t="s">
        <v>123</v>
      </c>
      <c r="W158" s="131"/>
      <c r="X158" s="154"/>
      <c r="Y158" s="81" t="s">
        <v>386</v>
      </c>
      <c r="Z158" s="133"/>
      <c r="AA158" s="33" t="s">
        <v>35</v>
      </c>
      <c r="AB158" s="33" t="s">
        <v>35</v>
      </c>
      <c r="AC158" s="59" t="s">
        <v>36</v>
      </c>
    </row>
    <row r="159" spans="1:29" ht="57">
      <c r="A159" s="193" t="s">
        <v>37</v>
      </c>
      <c r="B159" s="194" t="s">
        <v>37</v>
      </c>
      <c r="C159" s="194" t="s">
        <v>37</v>
      </c>
      <c r="D159" s="194" t="s">
        <v>37</v>
      </c>
      <c r="E159" s="131"/>
      <c r="F159" s="131"/>
      <c r="G159" s="131"/>
      <c r="H159" s="131"/>
      <c r="I159" s="171"/>
      <c r="J159" s="131"/>
      <c r="K159" s="133"/>
      <c r="L159" s="33" t="s">
        <v>316</v>
      </c>
      <c r="M159" s="34">
        <v>20</v>
      </c>
      <c r="N159" s="34" t="s">
        <v>280</v>
      </c>
      <c r="O159" s="34">
        <v>5</v>
      </c>
      <c r="P159" s="34">
        <v>5</v>
      </c>
      <c r="Q159" s="34">
        <v>5</v>
      </c>
      <c r="R159" s="34">
        <v>5</v>
      </c>
      <c r="S159" s="33" t="s">
        <v>444</v>
      </c>
      <c r="T159" s="33"/>
      <c r="U159" s="33" t="s">
        <v>122</v>
      </c>
      <c r="V159" s="33" t="s">
        <v>123</v>
      </c>
      <c r="W159" s="131"/>
      <c r="X159" s="154"/>
      <c r="Y159" s="81" t="s">
        <v>386</v>
      </c>
      <c r="Z159" s="133"/>
      <c r="AA159" s="33" t="s">
        <v>35</v>
      </c>
      <c r="AB159" s="33" t="s">
        <v>35</v>
      </c>
      <c r="AC159" s="59" t="s">
        <v>36</v>
      </c>
    </row>
    <row r="160" spans="1:29" ht="42.75">
      <c r="A160" s="193" t="s">
        <v>37</v>
      </c>
      <c r="B160" s="194" t="s">
        <v>37</v>
      </c>
      <c r="C160" s="194" t="s">
        <v>37</v>
      </c>
      <c r="D160" s="194" t="s">
        <v>37</v>
      </c>
      <c r="E160" s="131"/>
      <c r="F160" s="131"/>
      <c r="G160" s="131"/>
      <c r="H160" s="131"/>
      <c r="I160" s="171"/>
      <c r="J160" s="131"/>
      <c r="K160" s="133"/>
      <c r="L160" s="33" t="s">
        <v>317</v>
      </c>
      <c r="M160" s="34">
        <v>20</v>
      </c>
      <c r="N160" s="34" t="s">
        <v>280</v>
      </c>
      <c r="O160" s="34">
        <v>5</v>
      </c>
      <c r="P160" s="34">
        <v>5</v>
      </c>
      <c r="Q160" s="34">
        <v>5</v>
      </c>
      <c r="R160" s="34">
        <v>5</v>
      </c>
      <c r="S160" s="33" t="s">
        <v>444</v>
      </c>
      <c r="T160" s="33"/>
      <c r="U160" s="33" t="s">
        <v>122</v>
      </c>
      <c r="V160" s="33" t="s">
        <v>123</v>
      </c>
      <c r="W160" s="131"/>
      <c r="X160" s="154"/>
      <c r="Y160" s="81" t="s">
        <v>386</v>
      </c>
      <c r="Z160" s="133"/>
      <c r="AA160" s="33" t="s">
        <v>35</v>
      </c>
      <c r="AB160" s="33" t="s">
        <v>35</v>
      </c>
      <c r="AC160" s="59" t="s">
        <v>36</v>
      </c>
    </row>
    <row r="161" spans="1:29" ht="42.75">
      <c r="A161" s="193" t="s">
        <v>37</v>
      </c>
      <c r="B161" s="194" t="s">
        <v>37</v>
      </c>
      <c r="C161" s="194" t="s">
        <v>37</v>
      </c>
      <c r="D161" s="194" t="s">
        <v>37</v>
      </c>
      <c r="E161" s="131"/>
      <c r="F161" s="131"/>
      <c r="G161" s="131"/>
      <c r="H161" s="131"/>
      <c r="I161" s="171"/>
      <c r="J161" s="131"/>
      <c r="K161" s="133"/>
      <c r="L161" s="33" t="s">
        <v>318</v>
      </c>
      <c r="M161" s="34">
        <v>15</v>
      </c>
      <c r="N161" s="34" t="s">
        <v>280</v>
      </c>
      <c r="O161" s="34">
        <v>3</v>
      </c>
      <c r="P161" s="34">
        <v>5</v>
      </c>
      <c r="Q161" s="34">
        <v>5</v>
      </c>
      <c r="R161" s="34">
        <v>2</v>
      </c>
      <c r="S161" s="33" t="s">
        <v>444</v>
      </c>
      <c r="T161" s="33"/>
      <c r="U161" s="33" t="s">
        <v>122</v>
      </c>
      <c r="V161" s="33" t="s">
        <v>123</v>
      </c>
      <c r="W161" s="131"/>
      <c r="X161" s="154"/>
      <c r="Y161" s="81" t="s">
        <v>386</v>
      </c>
      <c r="Z161" s="133"/>
      <c r="AA161" s="33" t="s">
        <v>35</v>
      </c>
      <c r="AB161" s="33" t="s">
        <v>35</v>
      </c>
      <c r="AC161" s="59" t="s">
        <v>36</v>
      </c>
    </row>
    <row r="162" spans="1:29" ht="28.5">
      <c r="A162" s="193" t="s">
        <v>37</v>
      </c>
      <c r="B162" s="194" t="s">
        <v>37</v>
      </c>
      <c r="C162" s="194" t="s">
        <v>37</v>
      </c>
      <c r="D162" s="194" t="s">
        <v>37</v>
      </c>
      <c r="E162" s="131"/>
      <c r="F162" s="131"/>
      <c r="G162" s="131"/>
      <c r="H162" s="131"/>
      <c r="I162" s="171"/>
      <c r="J162" s="131"/>
      <c r="K162" s="133"/>
      <c r="L162" s="33" t="s">
        <v>319</v>
      </c>
      <c r="M162" s="34">
        <v>4</v>
      </c>
      <c r="N162" s="34" t="s">
        <v>283</v>
      </c>
      <c r="O162" s="34">
        <v>0</v>
      </c>
      <c r="P162" s="34">
        <v>1</v>
      </c>
      <c r="Q162" s="34">
        <v>1</v>
      </c>
      <c r="R162" s="34">
        <v>2</v>
      </c>
      <c r="S162" s="33" t="s">
        <v>444</v>
      </c>
      <c r="T162" s="33"/>
      <c r="U162" s="33" t="s">
        <v>122</v>
      </c>
      <c r="V162" s="33" t="s">
        <v>123</v>
      </c>
      <c r="W162" s="131"/>
      <c r="X162" s="154"/>
      <c r="Y162" s="81" t="s">
        <v>386</v>
      </c>
      <c r="Z162" s="133"/>
      <c r="AA162" s="33" t="s">
        <v>35</v>
      </c>
      <c r="AB162" s="33" t="s">
        <v>35</v>
      </c>
      <c r="AC162" s="59" t="s">
        <v>36</v>
      </c>
    </row>
    <row r="163" spans="1:29" ht="42.75">
      <c r="A163" s="193" t="s">
        <v>37</v>
      </c>
      <c r="B163" s="194" t="s">
        <v>37</v>
      </c>
      <c r="C163" s="194" t="s">
        <v>37</v>
      </c>
      <c r="D163" s="194" t="s">
        <v>37</v>
      </c>
      <c r="E163" s="131"/>
      <c r="F163" s="131"/>
      <c r="G163" s="131"/>
      <c r="H163" s="131"/>
      <c r="I163" s="171"/>
      <c r="J163" s="131"/>
      <c r="K163" s="133"/>
      <c r="L163" s="33" t="s">
        <v>320</v>
      </c>
      <c r="M163" s="34">
        <v>40</v>
      </c>
      <c r="N163" s="34" t="s">
        <v>280</v>
      </c>
      <c r="O163" s="34">
        <v>10</v>
      </c>
      <c r="P163" s="34">
        <v>10</v>
      </c>
      <c r="Q163" s="34">
        <v>10</v>
      </c>
      <c r="R163" s="34">
        <v>10</v>
      </c>
      <c r="S163" s="33" t="s">
        <v>444</v>
      </c>
      <c r="T163" s="33"/>
      <c r="U163" s="33" t="s">
        <v>122</v>
      </c>
      <c r="V163" s="33" t="s">
        <v>123</v>
      </c>
      <c r="W163" s="131"/>
      <c r="X163" s="154"/>
      <c r="Y163" s="81" t="s">
        <v>386</v>
      </c>
      <c r="Z163" s="133"/>
      <c r="AA163" s="33" t="s">
        <v>35</v>
      </c>
      <c r="AB163" s="33" t="s">
        <v>35</v>
      </c>
      <c r="AC163" s="59" t="s">
        <v>36</v>
      </c>
    </row>
    <row r="164" spans="1:29" ht="28.5">
      <c r="A164" s="193" t="s">
        <v>37</v>
      </c>
      <c r="B164" s="194" t="s">
        <v>37</v>
      </c>
      <c r="C164" s="194" t="s">
        <v>37</v>
      </c>
      <c r="D164" s="194" t="s">
        <v>37</v>
      </c>
      <c r="E164" s="131"/>
      <c r="F164" s="131"/>
      <c r="G164" s="131"/>
      <c r="H164" s="131"/>
      <c r="I164" s="171"/>
      <c r="J164" s="131"/>
      <c r="K164" s="133"/>
      <c r="L164" s="33" t="s">
        <v>321</v>
      </c>
      <c r="M164" s="34">
        <v>40</v>
      </c>
      <c r="N164" s="34" t="s">
        <v>286</v>
      </c>
      <c r="O164" s="34">
        <v>10</v>
      </c>
      <c r="P164" s="34">
        <v>10</v>
      </c>
      <c r="Q164" s="34">
        <v>10</v>
      </c>
      <c r="R164" s="34">
        <v>10</v>
      </c>
      <c r="S164" s="33" t="s">
        <v>444</v>
      </c>
      <c r="T164" s="33"/>
      <c r="U164" s="33" t="s">
        <v>122</v>
      </c>
      <c r="V164" s="33" t="s">
        <v>123</v>
      </c>
      <c r="W164" s="131"/>
      <c r="X164" s="154"/>
      <c r="Y164" s="81" t="s">
        <v>386</v>
      </c>
      <c r="Z164" s="133"/>
      <c r="AA164" s="33" t="s">
        <v>35</v>
      </c>
      <c r="AB164" s="33" t="s">
        <v>35</v>
      </c>
      <c r="AC164" s="59" t="s">
        <v>36</v>
      </c>
    </row>
    <row r="165" spans="1:29" ht="42.75">
      <c r="A165" s="193" t="s">
        <v>37</v>
      </c>
      <c r="B165" s="194" t="s">
        <v>37</v>
      </c>
      <c r="C165" s="194" t="s">
        <v>37</v>
      </c>
      <c r="D165" s="194" t="s">
        <v>37</v>
      </c>
      <c r="E165" s="131"/>
      <c r="F165" s="131"/>
      <c r="G165" s="131"/>
      <c r="H165" s="131"/>
      <c r="I165" s="171"/>
      <c r="J165" s="131"/>
      <c r="K165" s="133"/>
      <c r="L165" s="33" t="s">
        <v>322</v>
      </c>
      <c r="M165" s="34">
        <v>10</v>
      </c>
      <c r="N165" s="34" t="s">
        <v>287</v>
      </c>
      <c r="O165" s="34">
        <v>3</v>
      </c>
      <c r="P165" s="34">
        <v>3</v>
      </c>
      <c r="Q165" s="34">
        <v>2</v>
      </c>
      <c r="R165" s="34">
        <v>2</v>
      </c>
      <c r="S165" s="33" t="s">
        <v>444</v>
      </c>
      <c r="T165" s="33"/>
      <c r="U165" s="33" t="s">
        <v>122</v>
      </c>
      <c r="V165" s="33" t="s">
        <v>123</v>
      </c>
      <c r="W165" s="131"/>
      <c r="X165" s="154"/>
      <c r="Y165" s="81" t="s">
        <v>386</v>
      </c>
      <c r="Z165" s="133"/>
      <c r="AA165" s="33" t="s">
        <v>35</v>
      </c>
      <c r="AB165" s="33" t="s">
        <v>35</v>
      </c>
      <c r="AC165" s="59" t="s">
        <v>36</v>
      </c>
    </row>
    <row r="166" spans="1:29" ht="57">
      <c r="A166" s="193" t="s">
        <v>37</v>
      </c>
      <c r="B166" s="194" t="s">
        <v>37</v>
      </c>
      <c r="C166" s="194" t="s">
        <v>37</v>
      </c>
      <c r="D166" s="194" t="s">
        <v>37</v>
      </c>
      <c r="E166" s="131"/>
      <c r="F166" s="131"/>
      <c r="G166" s="131"/>
      <c r="H166" s="131"/>
      <c r="I166" s="171"/>
      <c r="J166" s="131"/>
      <c r="K166" s="133"/>
      <c r="L166" s="33" t="s">
        <v>323</v>
      </c>
      <c r="M166" s="34">
        <v>30</v>
      </c>
      <c r="N166" s="34" t="s">
        <v>280</v>
      </c>
      <c r="O166" s="34">
        <v>5</v>
      </c>
      <c r="P166" s="34">
        <v>10</v>
      </c>
      <c r="Q166" s="34">
        <v>10</v>
      </c>
      <c r="R166" s="34">
        <v>5</v>
      </c>
      <c r="S166" s="33" t="s">
        <v>444</v>
      </c>
      <c r="T166" s="33"/>
      <c r="U166" s="33" t="s">
        <v>122</v>
      </c>
      <c r="V166" s="33" t="s">
        <v>123</v>
      </c>
      <c r="W166" s="131"/>
      <c r="X166" s="154"/>
      <c r="Y166" s="81" t="s">
        <v>386</v>
      </c>
      <c r="Z166" s="133"/>
      <c r="AA166" s="33" t="s">
        <v>35</v>
      </c>
      <c r="AB166" s="33" t="s">
        <v>35</v>
      </c>
      <c r="AC166" s="59" t="s">
        <v>36</v>
      </c>
    </row>
    <row r="167" spans="1:29" ht="42.75">
      <c r="A167" s="193" t="s">
        <v>37</v>
      </c>
      <c r="B167" s="194" t="s">
        <v>37</v>
      </c>
      <c r="C167" s="194" t="s">
        <v>37</v>
      </c>
      <c r="D167" s="194" t="s">
        <v>37</v>
      </c>
      <c r="E167" s="131"/>
      <c r="F167" s="131"/>
      <c r="G167" s="131"/>
      <c r="H167" s="131"/>
      <c r="I167" s="171"/>
      <c r="J167" s="131"/>
      <c r="K167" s="133"/>
      <c r="L167" s="33" t="s">
        <v>324</v>
      </c>
      <c r="M167" s="34">
        <v>15</v>
      </c>
      <c r="N167" s="34" t="s">
        <v>280</v>
      </c>
      <c r="O167" s="34">
        <v>5</v>
      </c>
      <c r="P167" s="34">
        <v>5</v>
      </c>
      <c r="Q167" s="34">
        <v>5</v>
      </c>
      <c r="R167" s="34">
        <v>0</v>
      </c>
      <c r="S167" s="33" t="s">
        <v>444</v>
      </c>
      <c r="T167" s="33"/>
      <c r="U167" s="33" t="s">
        <v>122</v>
      </c>
      <c r="V167" s="33" t="s">
        <v>123</v>
      </c>
      <c r="W167" s="131"/>
      <c r="X167" s="154"/>
      <c r="Y167" s="81" t="s">
        <v>386</v>
      </c>
      <c r="Z167" s="133"/>
      <c r="AA167" s="33" t="s">
        <v>35</v>
      </c>
      <c r="AB167" s="33" t="s">
        <v>35</v>
      </c>
      <c r="AC167" s="59" t="s">
        <v>36</v>
      </c>
    </row>
    <row r="168" spans="1:29" ht="42.75">
      <c r="A168" s="193" t="s">
        <v>37</v>
      </c>
      <c r="B168" s="194" t="s">
        <v>37</v>
      </c>
      <c r="C168" s="194" t="s">
        <v>37</v>
      </c>
      <c r="D168" s="194" t="s">
        <v>37</v>
      </c>
      <c r="E168" s="131"/>
      <c r="F168" s="131"/>
      <c r="G168" s="131"/>
      <c r="H168" s="131"/>
      <c r="I168" s="171"/>
      <c r="J168" s="131"/>
      <c r="K168" s="133"/>
      <c r="L168" s="33" t="s">
        <v>325</v>
      </c>
      <c r="M168" s="34">
        <v>30</v>
      </c>
      <c r="N168" s="34" t="s">
        <v>280</v>
      </c>
      <c r="O168" s="34">
        <v>5</v>
      </c>
      <c r="P168" s="34">
        <v>10</v>
      </c>
      <c r="Q168" s="34">
        <v>10</v>
      </c>
      <c r="R168" s="34">
        <v>5</v>
      </c>
      <c r="S168" s="33" t="s">
        <v>444</v>
      </c>
      <c r="T168" s="33"/>
      <c r="U168" s="33" t="s">
        <v>122</v>
      </c>
      <c r="V168" s="33" t="s">
        <v>123</v>
      </c>
      <c r="W168" s="131"/>
      <c r="X168" s="154"/>
      <c r="Y168" s="81" t="s">
        <v>386</v>
      </c>
      <c r="Z168" s="133"/>
      <c r="AA168" s="33" t="s">
        <v>35</v>
      </c>
      <c r="AB168" s="33" t="s">
        <v>35</v>
      </c>
      <c r="AC168" s="59" t="s">
        <v>36</v>
      </c>
    </row>
    <row r="169" spans="1:29" ht="42.75">
      <c r="A169" s="193" t="s">
        <v>37</v>
      </c>
      <c r="B169" s="194" t="s">
        <v>37</v>
      </c>
      <c r="C169" s="194" t="s">
        <v>37</v>
      </c>
      <c r="D169" s="194" t="s">
        <v>37</v>
      </c>
      <c r="E169" s="131"/>
      <c r="F169" s="131"/>
      <c r="G169" s="131"/>
      <c r="H169" s="131"/>
      <c r="I169" s="171"/>
      <c r="J169" s="131"/>
      <c r="K169" s="133"/>
      <c r="L169" s="33" t="s">
        <v>326</v>
      </c>
      <c r="M169" s="34">
        <v>3</v>
      </c>
      <c r="N169" s="34" t="s">
        <v>280</v>
      </c>
      <c r="O169" s="34">
        <v>1</v>
      </c>
      <c r="P169" s="34">
        <v>1</v>
      </c>
      <c r="Q169" s="34">
        <v>1</v>
      </c>
      <c r="R169" s="34">
        <v>0</v>
      </c>
      <c r="S169" s="33" t="s">
        <v>444</v>
      </c>
      <c r="T169" s="33"/>
      <c r="U169" s="33" t="s">
        <v>122</v>
      </c>
      <c r="V169" s="33" t="s">
        <v>123</v>
      </c>
      <c r="W169" s="131"/>
      <c r="X169" s="154"/>
      <c r="Y169" s="81" t="s">
        <v>386</v>
      </c>
      <c r="Z169" s="133"/>
      <c r="AA169" s="33" t="s">
        <v>35</v>
      </c>
      <c r="AB169" s="33" t="s">
        <v>35</v>
      </c>
      <c r="AC169" s="59" t="s">
        <v>36</v>
      </c>
    </row>
    <row r="170" spans="1:29" ht="42.75">
      <c r="A170" s="193" t="s">
        <v>37</v>
      </c>
      <c r="B170" s="194" t="s">
        <v>37</v>
      </c>
      <c r="C170" s="194" t="s">
        <v>37</v>
      </c>
      <c r="D170" s="194" t="s">
        <v>37</v>
      </c>
      <c r="E170" s="131"/>
      <c r="F170" s="131"/>
      <c r="G170" s="131"/>
      <c r="H170" s="131"/>
      <c r="I170" s="171"/>
      <c r="J170" s="131"/>
      <c r="K170" s="133"/>
      <c r="L170" s="33" t="s">
        <v>327</v>
      </c>
      <c r="M170" s="34">
        <v>30</v>
      </c>
      <c r="N170" s="34" t="s">
        <v>280</v>
      </c>
      <c r="O170" s="34">
        <v>5</v>
      </c>
      <c r="P170" s="34">
        <v>10</v>
      </c>
      <c r="Q170" s="34">
        <v>10</v>
      </c>
      <c r="R170" s="34">
        <v>5</v>
      </c>
      <c r="S170" s="33" t="s">
        <v>444</v>
      </c>
      <c r="T170" s="33"/>
      <c r="U170" s="33" t="s">
        <v>122</v>
      </c>
      <c r="V170" s="33" t="s">
        <v>123</v>
      </c>
      <c r="W170" s="131"/>
      <c r="X170" s="154"/>
      <c r="Y170" s="81" t="s">
        <v>386</v>
      </c>
      <c r="Z170" s="133"/>
      <c r="AA170" s="33" t="s">
        <v>35</v>
      </c>
      <c r="AB170" s="33" t="s">
        <v>35</v>
      </c>
      <c r="AC170" s="59" t="s">
        <v>36</v>
      </c>
    </row>
    <row r="171" spans="1:29" ht="28.5">
      <c r="A171" s="193" t="s">
        <v>37</v>
      </c>
      <c r="B171" s="194" t="s">
        <v>37</v>
      </c>
      <c r="C171" s="194" t="s">
        <v>37</v>
      </c>
      <c r="D171" s="194" t="s">
        <v>37</v>
      </c>
      <c r="E171" s="131"/>
      <c r="F171" s="131"/>
      <c r="G171" s="131"/>
      <c r="H171" s="131"/>
      <c r="I171" s="171"/>
      <c r="J171" s="131"/>
      <c r="K171" s="133"/>
      <c r="L171" s="33" t="s">
        <v>328</v>
      </c>
      <c r="M171" s="34">
        <v>1</v>
      </c>
      <c r="N171" s="34" t="s">
        <v>288</v>
      </c>
      <c r="O171" s="34">
        <v>0</v>
      </c>
      <c r="P171" s="34">
        <v>0</v>
      </c>
      <c r="Q171" s="34">
        <v>0</v>
      </c>
      <c r="R171" s="34">
        <v>1</v>
      </c>
      <c r="S171" s="33" t="s">
        <v>444</v>
      </c>
      <c r="T171" s="33"/>
      <c r="U171" s="33" t="s">
        <v>122</v>
      </c>
      <c r="V171" s="33" t="s">
        <v>123</v>
      </c>
      <c r="W171" s="131"/>
      <c r="X171" s="154"/>
      <c r="Y171" s="81" t="s">
        <v>386</v>
      </c>
      <c r="Z171" s="133"/>
      <c r="AA171" s="33" t="s">
        <v>35</v>
      </c>
      <c r="AB171" s="33" t="s">
        <v>35</v>
      </c>
      <c r="AC171" s="59" t="s">
        <v>36</v>
      </c>
    </row>
    <row r="172" spans="1:29" ht="57">
      <c r="A172" s="193" t="s">
        <v>37</v>
      </c>
      <c r="B172" s="194" t="s">
        <v>37</v>
      </c>
      <c r="C172" s="194" t="s">
        <v>37</v>
      </c>
      <c r="D172" s="194" t="s">
        <v>37</v>
      </c>
      <c r="E172" s="131"/>
      <c r="F172" s="131"/>
      <c r="G172" s="131"/>
      <c r="H172" s="131"/>
      <c r="I172" s="171"/>
      <c r="J172" s="131"/>
      <c r="K172" s="133"/>
      <c r="L172" s="33" t="s">
        <v>329</v>
      </c>
      <c r="M172" s="34">
        <v>6</v>
      </c>
      <c r="N172" s="34" t="s">
        <v>280</v>
      </c>
      <c r="O172" s="34">
        <v>2</v>
      </c>
      <c r="P172" s="34">
        <v>2</v>
      </c>
      <c r="Q172" s="34">
        <v>2</v>
      </c>
      <c r="R172" s="34">
        <v>0</v>
      </c>
      <c r="S172" s="33" t="s">
        <v>444</v>
      </c>
      <c r="T172" s="33"/>
      <c r="U172" s="33" t="s">
        <v>122</v>
      </c>
      <c r="V172" s="33" t="s">
        <v>123</v>
      </c>
      <c r="W172" s="131"/>
      <c r="X172" s="154"/>
      <c r="Y172" s="81" t="s">
        <v>386</v>
      </c>
      <c r="Z172" s="133"/>
      <c r="AA172" s="33" t="s">
        <v>35</v>
      </c>
      <c r="AB172" s="33" t="s">
        <v>35</v>
      </c>
      <c r="AC172" s="59" t="s">
        <v>36</v>
      </c>
    </row>
    <row r="173" spans="1:29" ht="57">
      <c r="A173" s="193" t="s">
        <v>37</v>
      </c>
      <c r="B173" s="194" t="s">
        <v>37</v>
      </c>
      <c r="C173" s="194" t="s">
        <v>37</v>
      </c>
      <c r="D173" s="194" t="s">
        <v>37</v>
      </c>
      <c r="E173" s="131"/>
      <c r="F173" s="131"/>
      <c r="G173" s="131"/>
      <c r="H173" s="131"/>
      <c r="I173" s="172"/>
      <c r="J173" s="131"/>
      <c r="K173" s="134"/>
      <c r="L173" s="33" t="s">
        <v>330</v>
      </c>
      <c r="M173" s="34">
        <v>1</v>
      </c>
      <c r="N173" s="34" t="s">
        <v>190</v>
      </c>
      <c r="O173" s="34">
        <v>0</v>
      </c>
      <c r="P173" s="34">
        <v>1</v>
      </c>
      <c r="Q173" s="34">
        <v>0</v>
      </c>
      <c r="R173" s="34">
        <v>0</v>
      </c>
      <c r="S173" s="33" t="s">
        <v>444</v>
      </c>
      <c r="T173" s="33"/>
      <c r="U173" s="33" t="s">
        <v>122</v>
      </c>
      <c r="V173" s="33" t="s">
        <v>123</v>
      </c>
      <c r="W173" s="131"/>
      <c r="X173" s="155"/>
      <c r="Y173" s="81" t="s">
        <v>386</v>
      </c>
      <c r="Z173" s="134"/>
      <c r="AA173" s="33" t="s">
        <v>35</v>
      </c>
      <c r="AB173" s="33" t="s">
        <v>35</v>
      </c>
      <c r="AC173" s="59" t="s">
        <v>36</v>
      </c>
    </row>
    <row r="174" spans="1:29" ht="85.5">
      <c r="A174" s="193" t="s">
        <v>37</v>
      </c>
      <c r="B174" s="194" t="s">
        <v>37</v>
      </c>
      <c r="C174" s="194" t="s">
        <v>37</v>
      </c>
      <c r="D174" s="194" t="s">
        <v>37</v>
      </c>
      <c r="E174" s="131"/>
      <c r="F174" s="131" t="s">
        <v>64</v>
      </c>
      <c r="G174" s="131"/>
      <c r="H174" s="131" t="s">
        <v>65</v>
      </c>
      <c r="I174" s="173">
        <f>K174+K175</f>
        <v>30000000</v>
      </c>
      <c r="J174" s="131" t="s">
        <v>119</v>
      </c>
      <c r="K174" s="94">
        <v>20000000</v>
      </c>
      <c r="L174" s="35" t="s">
        <v>441</v>
      </c>
      <c r="M174" s="34">
        <v>1</v>
      </c>
      <c r="N174" s="34" t="s">
        <v>259</v>
      </c>
      <c r="O174" s="34">
        <v>0</v>
      </c>
      <c r="P174" s="34">
        <v>0.33</v>
      </c>
      <c r="Q174" s="34">
        <v>0.33</v>
      </c>
      <c r="R174" s="34">
        <v>0.33</v>
      </c>
      <c r="S174" s="33" t="s">
        <v>445</v>
      </c>
      <c r="T174" s="33"/>
      <c r="U174" s="33" t="s">
        <v>236</v>
      </c>
      <c r="V174" s="33" t="s">
        <v>376</v>
      </c>
      <c r="W174" s="131" t="s">
        <v>119</v>
      </c>
      <c r="X174" s="153" t="s">
        <v>124</v>
      </c>
      <c r="Y174" s="81" t="s">
        <v>385</v>
      </c>
      <c r="Z174" s="94">
        <f t="shared" ref="Z174:Z210" si="7">K174</f>
        <v>20000000</v>
      </c>
      <c r="AA174" s="33" t="s">
        <v>35</v>
      </c>
      <c r="AB174" s="33" t="s">
        <v>35</v>
      </c>
      <c r="AC174" s="59" t="s">
        <v>36</v>
      </c>
    </row>
    <row r="175" spans="1:29" ht="71.25">
      <c r="A175" s="193" t="s">
        <v>37</v>
      </c>
      <c r="B175" s="194" t="s">
        <v>37</v>
      </c>
      <c r="C175" s="194" t="s">
        <v>37</v>
      </c>
      <c r="D175" s="194" t="s">
        <v>37</v>
      </c>
      <c r="E175" s="131"/>
      <c r="F175" s="131"/>
      <c r="G175" s="131"/>
      <c r="H175" s="131"/>
      <c r="I175" s="173"/>
      <c r="J175" s="131"/>
      <c r="K175" s="94">
        <v>10000000</v>
      </c>
      <c r="L175" s="36" t="s">
        <v>240</v>
      </c>
      <c r="M175" s="34">
        <v>1</v>
      </c>
      <c r="N175" s="34" t="s">
        <v>265</v>
      </c>
      <c r="O175" s="34">
        <v>0</v>
      </c>
      <c r="P175" s="34">
        <v>1</v>
      </c>
      <c r="Q175" s="34">
        <v>0</v>
      </c>
      <c r="R175" s="34">
        <v>0</v>
      </c>
      <c r="S175" s="33" t="s">
        <v>445</v>
      </c>
      <c r="T175" s="33"/>
      <c r="U175" s="33" t="s">
        <v>236</v>
      </c>
      <c r="V175" s="33" t="s">
        <v>376</v>
      </c>
      <c r="W175" s="131"/>
      <c r="X175" s="155"/>
      <c r="Y175" s="81" t="s">
        <v>385</v>
      </c>
      <c r="Z175" s="94">
        <f t="shared" si="7"/>
        <v>10000000</v>
      </c>
      <c r="AA175" s="33" t="s">
        <v>35</v>
      </c>
      <c r="AB175" s="33" t="s">
        <v>35</v>
      </c>
      <c r="AC175" s="59" t="s">
        <v>36</v>
      </c>
    </row>
    <row r="176" spans="1:29" ht="81" customHeight="1">
      <c r="A176" s="193" t="s">
        <v>37</v>
      </c>
      <c r="B176" s="194" t="s">
        <v>37</v>
      </c>
      <c r="C176" s="194" t="s">
        <v>37</v>
      </c>
      <c r="D176" s="194" t="s">
        <v>37</v>
      </c>
      <c r="E176" s="131"/>
      <c r="F176" s="131" t="s">
        <v>66</v>
      </c>
      <c r="G176" s="131"/>
      <c r="H176" s="131" t="s">
        <v>67</v>
      </c>
      <c r="I176" s="173">
        <f>K176+K177+K178</f>
        <v>35000000</v>
      </c>
      <c r="J176" s="131" t="s">
        <v>119</v>
      </c>
      <c r="K176" s="94">
        <v>15000000</v>
      </c>
      <c r="L176" s="35" t="s">
        <v>256</v>
      </c>
      <c r="M176" s="34">
        <v>1</v>
      </c>
      <c r="N176" s="34" t="s">
        <v>266</v>
      </c>
      <c r="O176" s="34">
        <v>0</v>
      </c>
      <c r="P176" s="34">
        <v>0</v>
      </c>
      <c r="Q176" s="34">
        <v>1</v>
      </c>
      <c r="R176" s="34">
        <v>0</v>
      </c>
      <c r="S176" s="33" t="s">
        <v>445</v>
      </c>
      <c r="T176" s="33"/>
      <c r="U176" s="33" t="s">
        <v>236</v>
      </c>
      <c r="V176" s="33" t="s">
        <v>376</v>
      </c>
      <c r="W176" s="131" t="s">
        <v>119</v>
      </c>
      <c r="X176" s="153" t="s">
        <v>124</v>
      </c>
      <c r="Y176" s="81" t="s">
        <v>385</v>
      </c>
      <c r="Z176" s="94">
        <f t="shared" si="7"/>
        <v>15000000</v>
      </c>
      <c r="AA176" s="33" t="s">
        <v>35</v>
      </c>
      <c r="AB176" s="33" t="s">
        <v>35</v>
      </c>
      <c r="AC176" s="59" t="s">
        <v>36</v>
      </c>
    </row>
    <row r="177" spans="1:29" ht="139.5" customHeight="1">
      <c r="A177" s="193" t="s">
        <v>37</v>
      </c>
      <c r="B177" s="194" t="s">
        <v>37</v>
      </c>
      <c r="C177" s="194" t="s">
        <v>37</v>
      </c>
      <c r="D177" s="194" t="s">
        <v>37</v>
      </c>
      <c r="E177" s="131"/>
      <c r="F177" s="131"/>
      <c r="G177" s="131"/>
      <c r="H177" s="131"/>
      <c r="I177" s="173"/>
      <c r="J177" s="131"/>
      <c r="K177" s="94">
        <v>5000000</v>
      </c>
      <c r="L177" s="35" t="s">
        <v>267</v>
      </c>
      <c r="M177" s="34">
        <v>1</v>
      </c>
      <c r="N177" s="34" t="s">
        <v>259</v>
      </c>
      <c r="O177" s="34">
        <v>0</v>
      </c>
      <c r="P177" s="34">
        <v>0</v>
      </c>
      <c r="Q177" s="34">
        <v>1</v>
      </c>
      <c r="R177" s="34">
        <v>0</v>
      </c>
      <c r="S177" s="33" t="s">
        <v>445</v>
      </c>
      <c r="T177" s="33"/>
      <c r="U177" s="33" t="s">
        <v>236</v>
      </c>
      <c r="V177" s="33" t="s">
        <v>378</v>
      </c>
      <c r="W177" s="131"/>
      <c r="X177" s="154"/>
      <c r="Y177" s="81" t="s">
        <v>385</v>
      </c>
      <c r="Z177" s="94">
        <f t="shared" si="7"/>
        <v>5000000</v>
      </c>
      <c r="AA177" s="33" t="s">
        <v>35</v>
      </c>
      <c r="AB177" s="33" t="s">
        <v>35</v>
      </c>
      <c r="AC177" s="59" t="s">
        <v>36</v>
      </c>
    </row>
    <row r="178" spans="1:29" ht="75.75" customHeight="1">
      <c r="A178" s="193" t="s">
        <v>37</v>
      </c>
      <c r="B178" s="194" t="s">
        <v>37</v>
      </c>
      <c r="C178" s="194" t="s">
        <v>37</v>
      </c>
      <c r="D178" s="194" t="s">
        <v>37</v>
      </c>
      <c r="E178" s="131"/>
      <c r="F178" s="131"/>
      <c r="G178" s="131"/>
      <c r="H178" s="131"/>
      <c r="I178" s="173"/>
      <c r="J178" s="131"/>
      <c r="K178" s="94">
        <v>15000000</v>
      </c>
      <c r="L178" s="35" t="s">
        <v>241</v>
      </c>
      <c r="M178" s="34">
        <v>1</v>
      </c>
      <c r="N178" s="34" t="s">
        <v>262</v>
      </c>
      <c r="O178" s="34">
        <v>0</v>
      </c>
      <c r="P178" s="34">
        <v>1</v>
      </c>
      <c r="Q178" s="34">
        <v>0</v>
      </c>
      <c r="R178" s="34">
        <v>0</v>
      </c>
      <c r="S178" s="33" t="s">
        <v>445</v>
      </c>
      <c r="T178" s="33"/>
      <c r="U178" s="33" t="s">
        <v>236</v>
      </c>
      <c r="V178" s="33" t="s">
        <v>376</v>
      </c>
      <c r="W178" s="131"/>
      <c r="X178" s="155"/>
      <c r="Y178" s="81" t="s">
        <v>385</v>
      </c>
      <c r="Z178" s="94">
        <f t="shared" si="7"/>
        <v>15000000</v>
      </c>
      <c r="AA178" s="33" t="s">
        <v>35</v>
      </c>
      <c r="AB178" s="33" t="s">
        <v>35</v>
      </c>
      <c r="AC178" s="59" t="s">
        <v>36</v>
      </c>
    </row>
    <row r="179" spans="1:29" ht="71.25">
      <c r="A179" s="193" t="s">
        <v>37</v>
      </c>
      <c r="B179" s="194" t="s">
        <v>37</v>
      </c>
      <c r="C179" s="194" t="s">
        <v>37</v>
      </c>
      <c r="D179" s="194" t="s">
        <v>37</v>
      </c>
      <c r="E179" s="128" t="s">
        <v>68</v>
      </c>
      <c r="F179" s="128" t="s">
        <v>69</v>
      </c>
      <c r="G179" s="128" t="s">
        <v>70</v>
      </c>
      <c r="H179" s="128" t="s">
        <v>71</v>
      </c>
      <c r="I179" s="196">
        <f>K179+K180+K181</f>
        <v>30000000</v>
      </c>
      <c r="J179" s="128" t="s">
        <v>119</v>
      </c>
      <c r="K179" s="95">
        <v>10000000</v>
      </c>
      <c r="L179" s="37" t="s">
        <v>258</v>
      </c>
      <c r="M179" s="38">
        <v>400</v>
      </c>
      <c r="N179" s="38" t="s">
        <v>257</v>
      </c>
      <c r="O179" s="38">
        <v>0</v>
      </c>
      <c r="P179" s="38">
        <v>200</v>
      </c>
      <c r="Q179" s="38">
        <v>200</v>
      </c>
      <c r="R179" s="38">
        <v>0</v>
      </c>
      <c r="S179" s="37" t="s">
        <v>452</v>
      </c>
      <c r="T179" s="37"/>
      <c r="U179" s="37" t="s">
        <v>236</v>
      </c>
      <c r="V179" s="37" t="s">
        <v>376</v>
      </c>
      <c r="W179" s="128" t="s">
        <v>119</v>
      </c>
      <c r="X179" s="144" t="s">
        <v>124</v>
      </c>
      <c r="Y179" s="82" t="s">
        <v>384</v>
      </c>
      <c r="Z179" s="101">
        <f t="shared" si="7"/>
        <v>10000000</v>
      </c>
      <c r="AA179" s="37" t="s">
        <v>35</v>
      </c>
      <c r="AB179" s="37" t="s">
        <v>35</v>
      </c>
      <c r="AC179" s="60" t="s">
        <v>36</v>
      </c>
    </row>
    <row r="180" spans="1:29" ht="85.5">
      <c r="A180" s="193" t="s">
        <v>37</v>
      </c>
      <c r="B180" s="194" t="s">
        <v>37</v>
      </c>
      <c r="C180" s="194" t="s">
        <v>37</v>
      </c>
      <c r="D180" s="194" t="s">
        <v>37</v>
      </c>
      <c r="E180" s="128"/>
      <c r="F180" s="128"/>
      <c r="G180" s="128"/>
      <c r="H180" s="128"/>
      <c r="I180" s="196"/>
      <c r="J180" s="128"/>
      <c r="K180" s="95">
        <v>5000000</v>
      </c>
      <c r="L180" s="37" t="s">
        <v>254</v>
      </c>
      <c r="M180" s="38">
        <v>1</v>
      </c>
      <c r="N180" s="38" t="s">
        <v>259</v>
      </c>
      <c r="O180" s="38">
        <v>0</v>
      </c>
      <c r="P180" s="38">
        <v>0.33</v>
      </c>
      <c r="Q180" s="38">
        <v>0.33</v>
      </c>
      <c r="R180" s="38">
        <v>0.33</v>
      </c>
      <c r="S180" s="37" t="s">
        <v>452</v>
      </c>
      <c r="T180" s="37"/>
      <c r="U180" s="37" t="s">
        <v>236</v>
      </c>
      <c r="V180" s="37" t="s">
        <v>376</v>
      </c>
      <c r="W180" s="128"/>
      <c r="X180" s="145"/>
      <c r="Y180" s="82" t="s">
        <v>384</v>
      </c>
      <c r="Z180" s="101">
        <f t="shared" si="7"/>
        <v>5000000</v>
      </c>
      <c r="AA180" s="37" t="s">
        <v>35</v>
      </c>
      <c r="AB180" s="37" t="s">
        <v>35</v>
      </c>
      <c r="AC180" s="60" t="s">
        <v>36</v>
      </c>
    </row>
    <row r="181" spans="1:29" ht="99.75">
      <c r="A181" s="193" t="s">
        <v>37</v>
      </c>
      <c r="B181" s="194" t="s">
        <v>37</v>
      </c>
      <c r="C181" s="194" t="s">
        <v>37</v>
      </c>
      <c r="D181" s="194" t="s">
        <v>37</v>
      </c>
      <c r="E181" s="128"/>
      <c r="F181" s="128"/>
      <c r="G181" s="128"/>
      <c r="H181" s="128"/>
      <c r="I181" s="196"/>
      <c r="J181" s="128"/>
      <c r="K181" s="95">
        <v>15000000</v>
      </c>
      <c r="L181" s="37" t="s">
        <v>255</v>
      </c>
      <c r="M181" s="38">
        <v>10</v>
      </c>
      <c r="N181" s="38" t="s">
        <v>260</v>
      </c>
      <c r="O181" s="38">
        <v>0</v>
      </c>
      <c r="P181" s="38">
        <v>5</v>
      </c>
      <c r="Q181" s="38">
        <v>5</v>
      </c>
      <c r="R181" s="38">
        <v>0</v>
      </c>
      <c r="S181" s="37" t="s">
        <v>451</v>
      </c>
      <c r="T181" s="37"/>
      <c r="U181" s="37" t="s">
        <v>236</v>
      </c>
      <c r="V181" s="37" t="s">
        <v>378</v>
      </c>
      <c r="W181" s="128"/>
      <c r="X181" s="146"/>
      <c r="Y181" s="82" t="s">
        <v>383</v>
      </c>
      <c r="Z181" s="101">
        <f t="shared" si="7"/>
        <v>15000000</v>
      </c>
      <c r="AA181" s="37" t="s">
        <v>35</v>
      </c>
      <c r="AB181" s="37" t="s">
        <v>35</v>
      </c>
      <c r="AC181" s="60" t="s">
        <v>36</v>
      </c>
    </row>
    <row r="182" spans="1:29" ht="114">
      <c r="A182" s="193" t="s">
        <v>37</v>
      </c>
      <c r="B182" s="194" t="s">
        <v>37</v>
      </c>
      <c r="C182" s="194" t="s">
        <v>37</v>
      </c>
      <c r="D182" s="194" t="s">
        <v>37</v>
      </c>
      <c r="E182" s="128"/>
      <c r="F182" s="128" t="s">
        <v>72</v>
      </c>
      <c r="G182" s="128"/>
      <c r="H182" s="37" t="s">
        <v>73</v>
      </c>
      <c r="I182" s="101">
        <f>K182</f>
        <v>10000000</v>
      </c>
      <c r="J182" s="37" t="s">
        <v>119</v>
      </c>
      <c r="K182" s="95">
        <v>10000000</v>
      </c>
      <c r="L182" s="37" t="s">
        <v>253</v>
      </c>
      <c r="M182" s="38">
        <v>1</v>
      </c>
      <c r="N182" s="38" t="s">
        <v>232</v>
      </c>
      <c r="O182" s="38">
        <v>0</v>
      </c>
      <c r="P182" s="38">
        <v>0.33</v>
      </c>
      <c r="Q182" s="38">
        <v>0.33</v>
      </c>
      <c r="R182" s="38">
        <v>0.33</v>
      </c>
      <c r="S182" s="37" t="s">
        <v>451</v>
      </c>
      <c r="T182" s="37"/>
      <c r="U182" s="37" t="s">
        <v>236</v>
      </c>
      <c r="V182" s="37" t="s">
        <v>378</v>
      </c>
      <c r="W182" s="37" t="s">
        <v>119</v>
      </c>
      <c r="X182" s="37" t="s">
        <v>124</v>
      </c>
      <c r="Y182" s="82" t="s">
        <v>383</v>
      </c>
      <c r="Z182" s="101">
        <f t="shared" si="7"/>
        <v>10000000</v>
      </c>
      <c r="AA182" s="37" t="s">
        <v>35</v>
      </c>
      <c r="AB182" s="37" t="s">
        <v>35</v>
      </c>
      <c r="AC182" s="60" t="s">
        <v>36</v>
      </c>
    </row>
    <row r="183" spans="1:29" ht="114">
      <c r="A183" s="193" t="s">
        <v>37</v>
      </c>
      <c r="B183" s="194" t="s">
        <v>37</v>
      </c>
      <c r="C183" s="194" t="s">
        <v>37</v>
      </c>
      <c r="D183" s="194" t="s">
        <v>37</v>
      </c>
      <c r="E183" s="128"/>
      <c r="F183" s="128"/>
      <c r="G183" s="128"/>
      <c r="H183" s="37" t="s">
        <v>74</v>
      </c>
      <c r="I183" s="101">
        <f>K183</f>
        <v>25000000</v>
      </c>
      <c r="J183" s="37" t="s">
        <v>119</v>
      </c>
      <c r="K183" s="95">
        <v>25000000</v>
      </c>
      <c r="L183" s="37" t="s">
        <v>252</v>
      </c>
      <c r="M183" s="38">
        <v>1</v>
      </c>
      <c r="N183" s="38" t="s">
        <v>261</v>
      </c>
      <c r="O183" s="38">
        <v>0</v>
      </c>
      <c r="P183" s="38">
        <v>0.33</v>
      </c>
      <c r="Q183" s="38">
        <v>0.33</v>
      </c>
      <c r="R183" s="38">
        <v>0.33</v>
      </c>
      <c r="S183" s="37" t="s">
        <v>451</v>
      </c>
      <c r="T183" s="37"/>
      <c r="U183" s="37" t="s">
        <v>236</v>
      </c>
      <c r="V183" s="37" t="s">
        <v>378</v>
      </c>
      <c r="W183" s="37" t="s">
        <v>119</v>
      </c>
      <c r="X183" s="37" t="s">
        <v>124</v>
      </c>
      <c r="Y183" s="82" t="s">
        <v>383</v>
      </c>
      <c r="Z183" s="101">
        <f t="shared" si="7"/>
        <v>25000000</v>
      </c>
      <c r="AA183" s="37" t="s">
        <v>35</v>
      </c>
      <c r="AB183" s="37" t="s">
        <v>35</v>
      </c>
      <c r="AC183" s="60" t="s">
        <v>36</v>
      </c>
    </row>
    <row r="184" spans="1:29" ht="95.25" customHeight="1">
      <c r="A184" s="193" t="s">
        <v>37</v>
      </c>
      <c r="B184" s="194" t="s">
        <v>37</v>
      </c>
      <c r="C184" s="194" t="s">
        <v>37</v>
      </c>
      <c r="D184" s="194" t="s">
        <v>37</v>
      </c>
      <c r="E184" s="128"/>
      <c r="F184" s="128" t="s">
        <v>75</v>
      </c>
      <c r="G184" s="128"/>
      <c r="H184" s="128" t="s">
        <v>76</v>
      </c>
      <c r="I184" s="196">
        <f>K184+K185+K186+K187</f>
        <v>55000000</v>
      </c>
      <c r="J184" s="128" t="s">
        <v>119</v>
      </c>
      <c r="K184" s="95">
        <v>10000000</v>
      </c>
      <c r="L184" s="37" t="s">
        <v>251</v>
      </c>
      <c r="M184" s="38">
        <v>1</v>
      </c>
      <c r="N184" s="38" t="s">
        <v>232</v>
      </c>
      <c r="O184" s="38">
        <v>0</v>
      </c>
      <c r="P184" s="38">
        <v>0.33</v>
      </c>
      <c r="Q184" s="38">
        <v>0.33</v>
      </c>
      <c r="R184" s="38">
        <v>0.33</v>
      </c>
      <c r="S184" s="37" t="s">
        <v>451</v>
      </c>
      <c r="T184" s="37"/>
      <c r="U184" s="37" t="s">
        <v>236</v>
      </c>
      <c r="V184" s="37" t="s">
        <v>378</v>
      </c>
      <c r="W184" s="128" t="s">
        <v>119</v>
      </c>
      <c r="X184" s="144" t="s">
        <v>124</v>
      </c>
      <c r="Y184" s="82" t="s">
        <v>383</v>
      </c>
      <c r="Z184" s="101">
        <f t="shared" si="7"/>
        <v>10000000</v>
      </c>
      <c r="AA184" s="37" t="s">
        <v>35</v>
      </c>
      <c r="AB184" s="37" t="s">
        <v>35</v>
      </c>
      <c r="AC184" s="60" t="s">
        <v>36</v>
      </c>
    </row>
    <row r="185" spans="1:29" ht="71.25">
      <c r="A185" s="193" t="s">
        <v>37</v>
      </c>
      <c r="B185" s="194" t="s">
        <v>37</v>
      </c>
      <c r="C185" s="194" t="s">
        <v>37</v>
      </c>
      <c r="D185" s="194" t="s">
        <v>37</v>
      </c>
      <c r="E185" s="128"/>
      <c r="F185" s="128"/>
      <c r="G185" s="128"/>
      <c r="H185" s="128"/>
      <c r="I185" s="196"/>
      <c r="J185" s="128"/>
      <c r="K185" s="95">
        <v>10000000</v>
      </c>
      <c r="L185" s="37" t="s">
        <v>247</v>
      </c>
      <c r="M185" s="38">
        <v>1</v>
      </c>
      <c r="N185" s="38" t="s">
        <v>265</v>
      </c>
      <c r="O185" s="38">
        <v>0</v>
      </c>
      <c r="P185" s="38">
        <v>1</v>
      </c>
      <c r="Q185" s="38">
        <v>0</v>
      </c>
      <c r="R185" s="38">
        <v>0</v>
      </c>
      <c r="S185" s="37" t="s">
        <v>451</v>
      </c>
      <c r="T185" s="37"/>
      <c r="U185" s="37" t="s">
        <v>236</v>
      </c>
      <c r="V185" s="37" t="s">
        <v>376</v>
      </c>
      <c r="W185" s="128"/>
      <c r="X185" s="145"/>
      <c r="Y185" s="82" t="s">
        <v>383</v>
      </c>
      <c r="Z185" s="101">
        <f t="shared" si="7"/>
        <v>10000000</v>
      </c>
      <c r="AA185" s="37" t="s">
        <v>35</v>
      </c>
      <c r="AB185" s="37" t="s">
        <v>35</v>
      </c>
      <c r="AC185" s="60" t="s">
        <v>36</v>
      </c>
    </row>
    <row r="186" spans="1:29" ht="107.25" customHeight="1">
      <c r="A186" s="193" t="s">
        <v>37</v>
      </c>
      <c r="B186" s="194" t="s">
        <v>37</v>
      </c>
      <c r="C186" s="194" t="s">
        <v>37</v>
      </c>
      <c r="D186" s="194" t="s">
        <v>37</v>
      </c>
      <c r="E186" s="128"/>
      <c r="F186" s="128"/>
      <c r="G186" s="128"/>
      <c r="H186" s="128"/>
      <c r="I186" s="196"/>
      <c r="J186" s="128"/>
      <c r="K186" s="95">
        <v>10000000</v>
      </c>
      <c r="L186" s="37" t="s">
        <v>248</v>
      </c>
      <c r="M186" s="38">
        <v>1</v>
      </c>
      <c r="N186" s="38" t="s">
        <v>232</v>
      </c>
      <c r="O186" s="38">
        <v>0</v>
      </c>
      <c r="P186" s="38">
        <v>0.33</v>
      </c>
      <c r="Q186" s="38">
        <v>0.33</v>
      </c>
      <c r="R186" s="38">
        <v>0.33</v>
      </c>
      <c r="S186" s="37" t="s">
        <v>451</v>
      </c>
      <c r="T186" s="37"/>
      <c r="U186" s="37" t="s">
        <v>236</v>
      </c>
      <c r="V186" s="37" t="s">
        <v>378</v>
      </c>
      <c r="W186" s="128"/>
      <c r="X186" s="145"/>
      <c r="Y186" s="82" t="s">
        <v>383</v>
      </c>
      <c r="Z186" s="101">
        <f t="shared" si="7"/>
        <v>10000000</v>
      </c>
      <c r="AA186" s="37" t="s">
        <v>35</v>
      </c>
      <c r="AB186" s="37" t="s">
        <v>35</v>
      </c>
      <c r="AC186" s="60" t="s">
        <v>36</v>
      </c>
    </row>
    <row r="187" spans="1:29" ht="99.75">
      <c r="A187" s="193" t="s">
        <v>37</v>
      </c>
      <c r="B187" s="194" t="s">
        <v>37</v>
      </c>
      <c r="C187" s="194" t="s">
        <v>37</v>
      </c>
      <c r="D187" s="194" t="s">
        <v>37</v>
      </c>
      <c r="E187" s="128"/>
      <c r="F187" s="128"/>
      <c r="G187" s="128"/>
      <c r="H187" s="128"/>
      <c r="I187" s="196"/>
      <c r="J187" s="128"/>
      <c r="K187" s="95">
        <v>25000000</v>
      </c>
      <c r="L187" s="37" t="s">
        <v>249</v>
      </c>
      <c r="M187" s="38">
        <v>1</v>
      </c>
      <c r="N187" s="38" t="s">
        <v>232</v>
      </c>
      <c r="O187" s="38">
        <v>0</v>
      </c>
      <c r="P187" s="38">
        <v>0.33</v>
      </c>
      <c r="Q187" s="38">
        <v>0.33</v>
      </c>
      <c r="R187" s="38">
        <v>0.33</v>
      </c>
      <c r="S187" s="37" t="s">
        <v>452</v>
      </c>
      <c r="T187" s="37"/>
      <c r="U187" s="37" t="s">
        <v>236</v>
      </c>
      <c r="V187" s="37" t="s">
        <v>378</v>
      </c>
      <c r="W187" s="128"/>
      <c r="X187" s="146"/>
      <c r="Y187" s="82" t="s">
        <v>384</v>
      </c>
      <c r="Z187" s="101">
        <f t="shared" si="7"/>
        <v>25000000</v>
      </c>
      <c r="AA187" s="37" t="s">
        <v>35</v>
      </c>
      <c r="AB187" s="37" t="s">
        <v>35</v>
      </c>
      <c r="AC187" s="60" t="s">
        <v>36</v>
      </c>
    </row>
    <row r="188" spans="1:29" ht="77.25" customHeight="1">
      <c r="A188" s="193" t="s">
        <v>37</v>
      </c>
      <c r="B188" s="194" t="s">
        <v>37</v>
      </c>
      <c r="C188" s="194" t="s">
        <v>37</v>
      </c>
      <c r="D188" s="194" t="s">
        <v>37</v>
      </c>
      <c r="E188" s="128"/>
      <c r="F188" s="128" t="s">
        <v>77</v>
      </c>
      <c r="G188" s="128"/>
      <c r="H188" s="128" t="s">
        <v>78</v>
      </c>
      <c r="I188" s="196">
        <f>K188+K189</f>
        <v>10000000</v>
      </c>
      <c r="J188" s="128" t="s">
        <v>119</v>
      </c>
      <c r="K188" s="95">
        <v>5000000</v>
      </c>
      <c r="L188" s="37" t="s">
        <v>263</v>
      </c>
      <c r="M188" s="38">
        <v>1</v>
      </c>
      <c r="N188" s="38" t="s">
        <v>232</v>
      </c>
      <c r="O188" s="38">
        <v>0</v>
      </c>
      <c r="P188" s="38">
        <v>0.33</v>
      </c>
      <c r="Q188" s="38">
        <v>0.33</v>
      </c>
      <c r="R188" s="38">
        <v>0.33</v>
      </c>
      <c r="S188" s="37" t="s">
        <v>452</v>
      </c>
      <c r="T188" s="37"/>
      <c r="U188" s="37" t="s">
        <v>236</v>
      </c>
      <c r="V188" s="37" t="s">
        <v>376</v>
      </c>
      <c r="W188" s="128" t="s">
        <v>119</v>
      </c>
      <c r="X188" s="144" t="s">
        <v>124</v>
      </c>
      <c r="Y188" s="82" t="s">
        <v>384</v>
      </c>
      <c r="Z188" s="101">
        <f t="shared" si="7"/>
        <v>5000000</v>
      </c>
      <c r="AA188" s="37" t="s">
        <v>35</v>
      </c>
      <c r="AB188" s="37" t="s">
        <v>35</v>
      </c>
      <c r="AC188" s="60" t="s">
        <v>36</v>
      </c>
    </row>
    <row r="189" spans="1:29" ht="81" customHeight="1">
      <c r="A189" s="193"/>
      <c r="B189" s="194"/>
      <c r="C189" s="194"/>
      <c r="D189" s="194"/>
      <c r="E189" s="128"/>
      <c r="F189" s="128"/>
      <c r="G189" s="128"/>
      <c r="H189" s="128"/>
      <c r="I189" s="196"/>
      <c r="J189" s="128"/>
      <c r="K189" s="95">
        <v>5000000</v>
      </c>
      <c r="L189" s="37" t="s">
        <v>250</v>
      </c>
      <c r="M189" s="38">
        <v>1</v>
      </c>
      <c r="N189" s="38" t="s">
        <v>264</v>
      </c>
      <c r="O189" s="38">
        <v>0</v>
      </c>
      <c r="P189" s="38">
        <v>0</v>
      </c>
      <c r="Q189" s="38">
        <v>1</v>
      </c>
      <c r="R189" s="38">
        <v>0</v>
      </c>
      <c r="S189" s="104" t="s">
        <v>452</v>
      </c>
      <c r="T189" s="37"/>
      <c r="U189" s="37" t="s">
        <v>236</v>
      </c>
      <c r="V189" s="37" t="s">
        <v>376</v>
      </c>
      <c r="W189" s="128"/>
      <c r="X189" s="146"/>
      <c r="Y189" s="82" t="s">
        <v>384</v>
      </c>
      <c r="Z189" s="101">
        <f t="shared" si="7"/>
        <v>5000000</v>
      </c>
      <c r="AA189" s="37" t="s">
        <v>35</v>
      </c>
      <c r="AB189" s="37" t="s">
        <v>35</v>
      </c>
      <c r="AC189" s="60" t="s">
        <v>36</v>
      </c>
    </row>
    <row r="190" spans="1:29" ht="57">
      <c r="A190" s="193" t="s">
        <v>37</v>
      </c>
      <c r="B190" s="194" t="s">
        <v>37</v>
      </c>
      <c r="C190" s="194" t="s">
        <v>37</v>
      </c>
      <c r="D190" s="194" t="s">
        <v>37</v>
      </c>
      <c r="E190" s="169" t="s">
        <v>31</v>
      </c>
      <c r="F190" s="169" t="s">
        <v>32</v>
      </c>
      <c r="G190" s="169" t="s">
        <v>33</v>
      </c>
      <c r="H190" s="21" t="s">
        <v>79</v>
      </c>
      <c r="I190" s="90" t="s">
        <v>434</v>
      </c>
      <c r="J190" s="21" t="s">
        <v>130</v>
      </c>
      <c r="K190" s="90" t="s">
        <v>434</v>
      </c>
      <c r="L190" s="21" t="s">
        <v>207</v>
      </c>
      <c r="M190" s="22">
        <v>1</v>
      </c>
      <c r="N190" s="22" t="s">
        <v>209</v>
      </c>
      <c r="O190" s="22">
        <v>0</v>
      </c>
      <c r="P190" s="22">
        <v>0.33</v>
      </c>
      <c r="Q190" s="22">
        <v>0.33</v>
      </c>
      <c r="R190" s="109">
        <v>0.33</v>
      </c>
      <c r="S190" s="111" t="s">
        <v>474</v>
      </c>
      <c r="T190" s="110"/>
      <c r="U190" s="21" t="s">
        <v>122</v>
      </c>
      <c r="V190" s="21" t="s">
        <v>377</v>
      </c>
      <c r="W190" s="21" t="s">
        <v>130</v>
      </c>
      <c r="X190" s="21" t="s">
        <v>131</v>
      </c>
      <c r="Y190" s="114" t="s">
        <v>473</v>
      </c>
      <c r="Z190" s="90" t="str">
        <f>K190</f>
        <v>$ 437,772,539</v>
      </c>
      <c r="AA190" s="21" t="s">
        <v>35</v>
      </c>
      <c r="AB190" s="21" t="s">
        <v>35</v>
      </c>
      <c r="AC190" s="55" t="s">
        <v>36</v>
      </c>
    </row>
    <row r="191" spans="1:29" ht="57">
      <c r="A191" s="193" t="s">
        <v>37</v>
      </c>
      <c r="B191" s="194" t="s">
        <v>37</v>
      </c>
      <c r="C191" s="194" t="s">
        <v>37</v>
      </c>
      <c r="D191" s="194" t="s">
        <v>37</v>
      </c>
      <c r="E191" s="169"/>
      <c r="F191" s="169"/>
      <c r="G191" s="169"/>
      <c r="H191" s="21" t="s">
        <v>80</v>
      </c>
      <c r="I191" s="90" t="s">
        <v>435</v>
      </c>
      <c r="J191" s="21" t="s">
        <v>130</v>
      </c>
      <c r="K191" s="90" t="s">
        <v>435</v>
      </c>
      <c r="L191" s="21" t="s">
        <v>207</v>
      </c>
      <c r="M191" s="22">
        <v>1</v>
      </c>
      <c r="N191" s="22" t="s">
        <v>209</v>
      </c>
      <c r="O191" s="22">
        <v>0</v>
      </c>
      <c r="P191" s="22">
        <v>0.33</v>
      </c>
      <c r="Q191" s="22">
        <v>0.33</v>
      </c>
      <c r="R191" s="109">
        <v>0.33</v>
      </c>
      <c r="S191" s="111" t="s">
        <v>475</v>
      </c>
      <c r="T191" s="110"/>
      <c r="U191" s="21" t="s">
        <v>122</v>
      </c>
      <c r="V191" s="21" t="s">
        <v>377</v>
      </c>
      <c r="W191" s="21" t="s">
        <v>130</v>
      </c>
      <c r="X191" s="21" t="s">
        <v>131</v>
      </c>
      <c r="Y191" s="114" t="s">
        <v>473</v>
      </c>
      <c r="Z191" s="90" t="str">
        <f t="shared" si="7"/>
        <v>273,607,837</v>
      </c>
      <c r="AA191" s="21" t="s">
        <v>35</v>
      </c>
      <c r="AB191" s="21" t="s">
        <v>35</v>
      </c>
      <c r="AC191" s="55" t="s">
        <v>36</v>
      </c>
    </row>
    <row r="192" spans="1:29" ht="57">
      <c r="A192" s="193" t="s">
        <v>37</v>
      </c>
      <c r="B192" s="194" t="s">
        <v>37</v>
      </c>
      <c r="C192" s="194" t="s">
        <v>37</v>
      </c>
      <c r="D192" s="194" t="s">
        <v>37</v>
      </c>
      <c r="E192" s="169"/>
      <c r="F192" s="169"/>
      <c r="G192" s="169"/>
      <c r="H192" s="21" t="s">
        <v>81</v>
      </c>
      <c r="I192" s="90" t="s">
        <v>436</v>
      </c>
      <c r="J192" s="21" t="s">
        <v>130</v>
      </c>
      <c r="K192" s="90" t="s">
        <v>436</v>
      </c>
      <c r="L192" s="21" t="s">
        <v>208</v>
      </c>
      <c r="M192" s="22">
        <v>1</v>
      </c>
      <c r="N192" s="22" t="s">
        <v>209</v>
      </c>
      <c r="O192" s="22">
        <v>0</v>
      </c>
      <c r="P192" s="22">
        <v>0.33</v>
      </c>
      <c r="Q192" s="22">
        <v>0.33</v>
      </c>
      <c r="R192" s="109">
        <v>0.33</v>
      </c>
      <c r="S192" s="111" t="s">
        <v>476</v>
      </c>
      <c r="T192" s="110"/>
      <c r="U192" s="21" t="s">
        <v>122</v>
      </c>
      <c r="V192" s="21" t="s">
        <v>377</v>
      </c>
      <c r="W192" s="21" t="s">
        <v>130</v>
      </c>
      <c r="X192" s="21" t="s">
        <v>131</v>
      </c>
      <c r="Y192" s="114" t="s">
        <v>473</v>
      </c>
      <c r="Z192" s="90" t="str">
        <f t="shared" si="7"/>
        <v>1,441,814,793</v>
      </c>
      <c r="AA192" s="21" t="s">
        <v>35</v>
      </c>
      <c r="AB192" s="21" t="s">
        <v>35</v>
      </c>
      <c r="AC192" s="55" t="s">
        <v>36</v>
      </c>
    </row>
    <row r="193" spans="1:29" ht="63" customHeight="1">
      <c r="A193" s="193" t="s">
        <v>37</v>
      </c>
      <c r="B193" s="194" t="s">
        <v>37</v>
      </c>
      <c r="C193" s="194" t="s">
        <v>37</v>
      </c>
      <c r="D193" s="194" t="s">
        <v>37</v>
      </c>
      <c r="E193" s="129" t="s">
        <v>82</v>
      </c>
      <c r="F193" s="129" t="s">
        <v>83</v>
      </c>
      <c r="G193" s="129" t="s">
        <v>84</v>
      </c>
      <c r="H193" s="129" t="s">
        <v>85</v>
      </c>
      <c r="I193" s="163">
        <v>90000000</v>
      </c>
      <c r="J193" s="129" t="s">
        <v>119</v>
      </c>
      <c r="K193" s="92">
        <v>40000000</v>
      </c>
      <c r="L193" s="29" t="s">
        <v>222</v>
      </c>
      <c r="M193" s="30">
        <v>4</v>
      </c>
      <c r="N193" s="30" t="s">
        <v>200</v>
      </c>
      <c r="O193" s="30">
        <v>0</v>
      </c>
      <c r="P193" s="30">
        <v>1</v>
      </c>
      <c r="Q193" s="30">
        <v>1</v>
      </c>
      <c r="R193" s="30">
        <v>2</v>
      </c>
      <c r="S193" s="103" t="s">
        <v>447</v>
      </c>
      <c r="T193" s="29" t="s">
        <v>238</v>
      </c>
      <c r="U193" s="29" t="s">
        <v>133</v>
      </c>
      <c r="V193" s="29" t="s">
        <v>134</v>
      </c>
      <c r="W193" s="129" t="s">
        <v>119</v>
      </c>
      <c r="X193" s="147" t="s">
        <v>124</v>
      </c>
      <c r="Y193" s="79" t="s">
        <v>465</v>
      </c>
      <c r="Z193" s="92">
        <f t="shared" si="7"/>
        <v>40000000</v>
      </c>
      <c r="AA193" s="29" t="s">
        <v>35</v>
      </c>
      <c r="AB193" s="29" t="s">
        <v>35</v>
      </c>
      <c r="AC193" s="57" t="s">
        <v>36</v>
      </c>
    </row>
    <row r="194" spans="1:29" ht="129.75" customHeight="1">
      <c r="A194" s="193" t="s">
        <v>37</v>
      </c>
      <c r="B194" s="194" t="s">
        <v>37</v>
      </c>
      <c r="C194" s="194" t="s">
        <v>37</v>
      </c>
      <c r="D194" s="194" t="s">
        <v>37</v>
      </c>
      <c r="E194" s="129"/>
      <c r="F194" s="129"/>
      <c r="G194" s="129"/>
      <c r="H194" s="129"/>
      <c r="I194" s="163"/>
      <c r="J194" s="129"/>
      <c r="K194" s="92">
        <v>15000000</v>
      </c>
      <c r="L194" s="29" t="s">
        <v>201</v>
      </c>
      <c r="M194" s="30">
        <v>1</v>
      </c>
      <c r="N194" s="30" t="s">
        <v>202</v>
      </c>
      <c r="O194" s="30">
        <v>0</v>
      </c>
      <c r="P194" s="30" t="s">
        <v>203</v>
      </c>
      <c r="Q194" s="30" t="s">
        <v>203</v>
      </c>
      <c r="R194" s="30" t="s">
        <v>203</v>
      </c>
      <c r="S194" s="29" t="s">
        <v>447</v>
      </c>
      <c r="T194" s="29" t="s">
        <v>235</v>
      </c>
      <c r="U194" s="29" t="s">
        <v>236</v>
      </c>
      <c r="V194" s="29" t="s">
        <v>134</v>
      </c>
      <c r="W194" s="129"/>
      <c r="X194" s="148"/>
      <c r="Y194" s="79" t="s">
        <v>465</v>
      </c>
      <c r="Z194" s="92">
        <f t="shared" si="7"/>
        <v>15000000</v>
      </c>
      <c r="AA194" s="29" t="s">
        <v>35</v>
      </c>
      <c r="AB194" s="29" t="s">
        <v>35</v>
      </c>
      <c r="AC194" s="57" t="s">
        <v>36</v>
      </c>
    </row>
    <row r="195" spans="1:29" ht="33" customHeight="1">
      <c r="A195" s="193" t="s">
        <v>37</v>
      </c>
      <c r="B195" s="194" t="s">
        <v>37</v>
      </c>
      <c r="C195" s="194" t="s">
        <v>37</v>
      </c>
      <c r="D195" s="194" t="s">
        <v>37</v>
      </c>
      <c r="E195" s="129"/>
      <c r="F195" s="129"/>
      <c r="G195" s="129"/>
      <c r="H195" s="129"/>
      <c r="I195" s="163"/>
      <c r="J195" s="129"/>
      <c r="K195" s="92">
        <v>30000000</v>
      </c>
      <c r="L195" s="29" t="s">
        <v>223</v>
      </c>
      <c r="M195" s="30">
        <v>9</v>
      </c>
      <c r="N195" s="30" t="s">
        <v>204</v>
      </c>
      <c r="O195" s="30">
        <v>0</v>
      </c>
      <c r="P195" s="30">
        <v>3</v>
      </c>
      <c r="Q195" s="30">
        <v>3</v>
      </c>
      <c r="R195" s="30">
        <v>3</v>
      </c>
      <c r="S195" s="29" t="s">
        <v>447</v>
      </c>
      <c r="T195" s="29"/>
      <c r="U195" s="29" t="s">
        <v>236</v>
      </c>
      <c r="V195" s="29" t="s">
        <v>448</v>
      </c>
      <c r="W195" s="129"/>
      <c r="X195" s="148"/>
      <c r="Y195" s="79" t="s">
        <v>465</v>
      </c>
      <c r="Z195" s="92">
        <f t="shared" si="7"/>
        <v>30000000</v>
      </c>
      <c r="AA195" s="29" t="s">
        <v>35</v>
      </c>
      <c r="AB195" s="29" t="s">
        <v>35</v>
      </c>
      <c r="AC195" s="57" t="s">
        <v>36</v>
      </c>
    </row>
    <row r="196" spans="1:29" ht="28.5">
      <c r="A196" s="193" t="s">
        <v>37</v>
      </c>
      <c r="B196" s="194" t="s">
        <v>37</v>
      </c>
      <c r="C196" s="194" t="s">
        <v>37</v>
      </c>
      <c r="D196" s="194" t="s">
        <v>37</v>
      </c>
      <c r="E196" s="129"/>
      <c r="F196" s="129"/>
      <c r="G196" s="129"/>
      <c r="H196" s="129"/>
      <c r="I196" s="163"/>
      <c r="J196" s="129"/>
      <c r="K196" s="92">
        <v>5000000</v>
      </c>
      <c r="L196" s="29" t="s">
        <v>205</v>
      </c>
      <c r="M196" s="30">
        <v>1</v>
      </c>
      <c r="N196" s="30" t="s">
        <v>206</v>
      </c>
      <c r="O196" s="30">
        <v>0</v>
      </c>
      <c r="P196" s="30">
        <v>0</v>
      </c>
      <c r="Q196" s="30">
        <v>1</v>
      </c>
      <c r="R196" s="30">
        <v>0</v>
      </c>
      <c r="S196" s="29" t="s">
        <v>447</v>
      </c>
      <c r="T196" s="29" t="s">
        <v>238</v>
      </c>
      <c r="U196" s="29" t="s">
        <v>133</v>
      </c>
      <c r="V196" s="29" t="s">
        <v>134</v>
      </c>
      <c r="W196" s="129"/>
      <c r="X196" s="149"/>
      <c r="Y196" s="79" t="s">
        <v>465</v>
      </c>
      <c r="Z196" s="92">
        <f t="shared" si="7"/>
        <v>5000000</v>
      </c>
      <c r="AA196" s="29" t="s">
        <v>35</v>
      </c>
      <c r="AB196" s="29" t="s">
        <v>35</v>
      </c>
      <c r="AC196" s="57" t="s">
        <v>36</v>
      </c>
    </row>
    <row r="197" spans="1:29" ht="71.25">
      <c r="A197" s="193" t="s">
        <v>37</v>
      </c>
      <c r="B197" s="194" t="s">
        <v>37</v>
      </c>
      <c r="C197" s="194" t="s">
        <v>37</v>
      </c>
      <c r="D197" s="194" t="s">
        <v>37</v>
      </c>
      <c r="E197" s="129"/>
      <c r="F197" s="129" t="s">
        <v>86</v>
      </c>
      <c r="G197" s="129"/>
      <c r="H197" s="129" t="s">
        <v>87</v>
      </c>
      <c r="I197" s="163">
        <v>40000000</v>
      </c>
      <c r="J197" s="129" t="s">
        <v>119</v>
      </c>
      <c r="K197" s="92">
        <v>5000000</v>
      </c>
      <c r="L197" s="29" t="s">
        <v>242</v>
      </c>
      <c r="M197" s="30">
        <v>1</v>
      </c>
      <c r="N197" s="30" t="s">
        <v>244</v>
      </c>
      <c r="O197" s="30">
        <v>0</v>
      </c>
      <c r="P197" s="30">
        <v>0</v>
      </c>
      <c r="Q197" s="30">
        <v>0</v>
      </c>
      <c r="R197" s="30">
        <v>0</v>
      </c>
      <c r="S197" s="29" t="s">
        <v>446</v>
      </c>
      <c r="T197" s="29"/>
      <c r="U197" s="29" t="s">
        <v>236</v>
      </c>
      <c r="V197" s="29" t="s">
        <v>376</v>
      </c>
      <c r="W197" s="129" t="s">
        <v>119</v>
      </c>
      <c r="X197" s="147" t="s">
        <v>124</v>
      </c>
      <c r="Y197" s="79" t="s">
        <v>466</v>
      </c>
      <c r="Z197" s="92">
        <f t="shared" si="7"/>
        <v>5000000</v>
      </c>
      <c r="AA197" s="29" t="s">
        <v>35</v>
      </c>
      <c r="AB197" s="29" t="s">
        <v>35</v>
      </c>
      <c r="AC197" s="57" t="s">
        <v>36</v>
      </c>
    </row>
    <row r="198" spans="1:29" ht="57">
      <c r="A198" s="193" t="s">
        <v>37</v>
      </c>
      <c r="B198" s="194" t="s">
        <v>37</v>
      </c>
      <c r="C198" s="194" t="s">
        <v>37</v>
      </c>
      <c r="D198" s="194" t="s">
        <v>37</v>
      </c>
      <c r="E198" s="129"/>
      <c r="F198" s="129"/>
      <c r="G198" s="129"/>
      <c r="H198" s="129"/>
      <c r="I198" s="163"/>
      <c r="J198" s="129"/>
      <c r="K198" s="92">
        <v>20000000</v>
      </c>
      <c r="L198" s="29" t="s">
        <v>243</v>
      </c>
      <c r="M198" s="30">
        <v>700</v>
      </c>
      <c r="N198" s="30" t="s">
        <v>180</v>
      </c>
      <c r="O198" s="30">
        <v>0</v>
      </c>
      <c r="P198" s="30">
        <v>0</v>
      </c>
      <c r="Q198" s="30">
        <v>0</v>
      </c>
      <c r="R198" s="30">
        <v>0</v>
      </c>
      <c r="S198" s="29" t="s">
        <v>446</v>
      </c>
      <c r="T198" s="29"/>
      <c r="U198" s="29" t="s">
        <v>236</v>
      </c>
      <c r="V198" s="29" t="s">
        <v>380</v>
      </c>
      <c r="W198" s="129"/>
      <c r="X198" s="148"/>
      <c r="Y198" s="79" t="s">
        <v>466</v>
      </c>
      <c r="Z198" s="92">
        <f t="shared" si="7"/>
        <v>20000000</v>
      </c>
      <c r="AA198" s="29" t="s">
        <v>35</v>
      </c>
      <c r="AB198" s="29" t="s">
        <v>35</v>
      </c>
      <c r="AC198" s="57" t="s">
        <v>36</v>
      </c>
    </row>
    <row r="199" spans="1:29" ht="71.25">
      <c r="A199" s="193" t="s">
        <v>37</v>
      </c>
      <c r="B199" s="194" t="s">
        <v>37</v>
      </c>
      <c r="C199" s="194" t="s">
        <v>37</v>
      </c>
      <c r="D199" s="194" t="s">
        <v>37</v>
      </c>
      <c r="E199" s="129"/>
      <c r="F199" s="129"/>
      <c r="G199" s="129"/>
      <c r="H199" s="129"/>
      <c r="I199" s="163"/>
      <c r="J199" s="129"/>
      <c r="K199" s="92">
        <v>15000000</v>
      </c>
      <c r="L199" s="29" t="s">
        <v>245</v>
      </c>
      <c r="M199" s="30">
        <v>30</v>
      </c>
      <c r="N199" s="30" t="s">
        <v>246</v>
      </c>
      <c r="O199" s="30">
        <v>0</v>
      </c>
      <c r="P199" s="30">
        <v>0</v>
      </c>
      <c r="Q199" s="30">
        <v>0</v>
      </c>
      <c r="R199" s="30">
        <v>0</v>
      </c>
      <c r="S199" s="29" t="s">
        <v>446</v>
      </c>
      <c r="T199" s="29"/>
      <c r="U199" s="29" t="s">
        <v>236</v>
      </c>
      <c r="V199" s="29" t="s">
        <v>376</v>
      </c>
      <c r="W199" s="129"/>
      <c r="X199" s="149"/>
      <c r="Y199" s="79" t="s">
        <v>466</v>
      </c>
      <c r="Z199" s="92">
        <f t="shared" si="7"/>
        <v>15000000</v>
      </c>
      <c r="AA199" s="29" t="s">
        <v>35</v>
      </c>
      <c r="AB199" s="29" t="s">
        <v>35</v>
      </c>
      <c r="AC199" s="57" t="s">
        <v>36</v>
      </c>
    </row>
    <row r="200" spans="1:29" ht="142.5">
      <c r="A200" s="193" t="s">
        <v>37</v>
      </c>
      <c r="B200" s="194" t="s">
        <v>37</v>
      </c>
      <c r="C200" s="194" t="s">
        <v>37</v>
      </c>
      <c r="D200" s="194" t="s">
        <v>37</v>
      </c>
      <c r="E200" s="129"/>
      <c r="F200" s="129" t="s">
        <v>88</v>
      </c>
      <c r="G200" s="129"/>
      <c r="H200" s="29" t="s">
        <v>89</v>
      </c>
      <c r="I200" s="92">
        <v>15000000</v>
      </c>
      <c r="J200" s="29" t="s">
        <v>119</v>
      </c>
      <c r="K200" s="92">
        <v>15000000</v>
      </c>
      <c r="L200" s="29" t="s">
        <v>268</v>
      </c>
      <c r="M200" s="30">
        <v>1</v>
      </c>
      <c r="N200" s="30" t="s">
        <v>269</v>
      </c>
      <c r="O200" s="30">
        <v>0</v>
      </c>
      <c r="P200" s="30">
        <v>40</v>
      </c>
      <c r="Q200" s="30">
        <v>40</v>
      </c>
      <c r="R200" s="30">
        <v>0</v>
      </c>
      <c r="S200" s="29" t="s">
        <v>446</v>
      </c>
      <c r="T200" s="29"/>
      <c r="U200" s="29" t="s">
        <v>236</v>
      </c>
      <c r="V200" s="29" t="s">
        <v>380</v>
      </c>
      <c r="W200" s="29" t="s">
        <v>119</v>
      </c>
      <c r="X200" s="29" t="s">
        <v>124</v>
      </c>
      <c r="Y200" s="79" t="s">
        <v>467</v>
      </c>
      <c r="Z200" s="92">
        <f t="shared" si="7"/>
        <v>15000000</v>
      </c>
      <c r="AA200" s="29" t="s">
        <v>35</v>
      </c>
      <c r="AB200" s="29" t="s">
        <v>35</v>
      </c>
      <c r="AC200" s="57" t="s">
        <v>36</v>
      </c>
    </row>
    <row r="201" spans="1:29" ht="79.5" customHeight="1">
      <c r="A201" s="193"/>
      <c r="B201" s="194"/>
      <c r="C201" s="194"/>
      <c r="D201" s="194"/>
      <c r="E201" s="129"/>
      <c r="F201" s="129"/>
      <c r="G201" s="129"/>
      <c r="H201" s="129" t="s">
        <v>91</v>
      </c>
      <c r="I201" s="138">
        <v>45000000</v>
      </c>
      <c r="J201" s="141" t="s">
        <v>119</v>
      </c>
      <c r="K201" s="92">
        <f>M201*2501054</f>
        <v>22509486</v>
      </c>
      <c r="L201" s="29" t="s">
        <v>403</v>
      </c>
      <c r="M201" s="30">
        <v>9</v>
      </c>
      <c r="N201" s="30" t="s">
        <v>120</v>
      </c>
      <c r="O201" s="30">
        <v>1</v>
      </c>
      <c r="P201" s="30">
        <v>3</v>
      </c>
      <c r="Q201" s="30">
        <v>3</v>
      </c>
      <c r="R201" s="30">
        <v>3</v>
      </c>
      <c r="S201" s="29" t="s">
        <v>449</v>
      </c>
      <c r="T201" s="29" t="s">
        <v>238</v>
      </c>
      <c r="U201" s="29" t="s">
        <v>122</v>
      </c>
      <c r="V201" s="29" t="s">
        <v>125</v>
      </c>
      <c r="W201" s="129" t="s">
        <v>119</v>
      </c>
      <c r="X201" s="147" t="s">
        <v>124</v>
      </c>
      <c r="Y201" s="79" t="s">
        <v>468</v>
      </c>
      <c r="Z201" s="92">
        <f t="shared" si="7"/>
        <v>22509486</v>
      </c>
      <c r="AA201" s="29" t="s">
        <v>35</v>
      </c>
      <c r="AB201" s="29" t="s">
        <v>35</v>
      </c>
      <c r="AC201" s="57" t="s">
        <v>36</v>
      </c>
    </row>
    <row r="202" spans="1:29" ht="68.25" customHeight="1">
      <c r="A202" s="193"/>
      <c r="B202" s="194"/>
      <c r="C202" s="194"/>
      <c r="D202" s="194"/>
      <c r="E202" s="129"/>
      <c r="F202" s="129"/>
      <c r="G202" s="129"/>
      <c r="H202" s="129"/>
      <c r="I202" s="139"/>
      <c r="J202" s="142"/>
      <c r="K202" s="92">
        <f>M202*1471209</f>
        <v>13240881</v>
      </c>
      <c r="L202" s="29" t="s">
        <v>404</v>
      </c>
      <c r="M202" s="30">
        <v>9</v>
      </c>
      <c r="N202" s="30" t="s">
        <v>120</v>
      </c>
      <c r="O202" s="30">
        <v>1</v>
      </c>
      <c r="P202" s="30">
        <v>3</v>
      </c>
      <c r="Q202" s="30">
        <v>3</v>
      </c>
      <c r="R202" s="30">
        <v>3</v>
      </c>
      <c r="S202" s="29" t="s">
        <v>449</v>
      </c>
      <c r="T202" s="29" t="s">
        <v>238</v>
      </c>
      <c r="U202" s="29" t="s">
        <v>122</v>
      </c>
      <c r="V202" s="29" t="s">
        <v>125</v>
      </c>
      <c r="W202" s="129"/>
      <c r="X202" s="148"/>
      <c r="Y202" s="79" t="s">
        <v>468</v>
      </c>
      <c r="Z202" s="92">
        <f t="shared" si="7"/>
        <v>13240881</v>
      </c>
      <c r="AA202" s="29" t="s">
        <v>35</v>
      </c>
      <c r="AB202" s="29" t="s">
        <v>35</v>
      </c>
      <c r="AC202" s="57" t="s">
        <v>36</v>
      </c>
    </row>
    <row r="203" spans="1:29" ht="42.75">
      <c r="A203" s="193"/>
      <c r="B203" s="194"/>
      <c r="C203" s="194"/>
      <c r="D203" s="194"/>
      <c r="E203" s="129"/>
      <c r="F203" s="129"/>
      <c r="G203" s="129"/>
      <c r="H203" s="129"/>
      <c r="I203" s="139"/>
      <c r="J203" s="142"/>
      <c r="K203" s="92">
        <v>2312408.25</v>
      </c>
      <c r="L203" s="29" t="s">
        <v>405</v>
      </c>
      <c r="M203" s="30">
        <v>500</v>
      </c>
      <c r="N203" s="30" t="s">
        <v>334</v>
      </c>
      <c r="O203" s="30">
        <v>100</v>
      </c>
      <c r="P203" s="30">
        <v>150</v>
      </c>
      <c r="Q203" s="30">
        <v>150</v>
      </c>
      <c r="R203" s="30">
        <v>100</v>
      </c>
      <c r="S203" s="29" t="s">
        <v>449</v>
      </c>
      <c r="T203" s="29"/>
      <c r="U203" s="29" t="s">
        <v>236</v>
      </c>
      <c r="V203" s="29" t="s">
        <v>382</v>
      </c>
      <c r="W203" s="129"/>
      <c r="X203" s="148"/>
      <c r="Y203" s="79" t="s">
        <v>468</v>
      </c>
      <c r="Z203" s="92">
        <f t="shared" si="7"/>
        <v>2312408.25</v>
      </c>
      <c r="AA203" s="29" t="s">
        <v>35</v>
      </c>
      <c r="AB203" s="29" t="s">
        <v>35</v>
      </c>
      <c r="AC203" s="57" t="s">
        <v>36</v>
      </c>
    </row>
    <row r="204" spans="1:29" ht="99.75">
      <c r="A204" s="193" t="s">
        <v>37</v>
      </c>
      <c r="B204" s="194" t="s">
        <v>37</v>
      </c>
      <c r="C204" s="194" t="s">
        <v>37</v>
      </c>
      <c r="D204" s="194" t="s">
        <v>37</v>
      </c>
      <c r="E204" s="129"/>
      <c r="F204" s="129" t="s">
        <v>90</v>
      </c>
      <c r="G204" s="129"/>
      <c r="H204" s="129"/>
      <c r="I204" s="139"/>
      <c r="J204" s="142"/>
      <c r="K204" s="92">
        <v>2312408.25</v>
      </c>
      <c r="L204" s="29" t="s">
        <v>335</v>
      </c>
      <c r="M204" s="30">
        <v>9</v>
      </c>
      <c r="N204" s="30" t="s">
        <v>336</v>
      </c>
      <c r="O204" s="30">
        <v>2</v>
      </c>
      <c r="P204" s="30">
        <v>3</v>
      </c>
      <c r="Q204" s="30">
        <v>2</v>
      </c>
      <c r="R204" s="30">
        <v>2</v>
      </c>
      <c r="S204" s="29" t="s">
        <v>449</v>
      </c>
      <c r="T204" s="29"/>
      <c r="U204" s="29" t="s">
        <v>236</v>
      </c>
      <c r="V204" s="29" t="s">
        <v>382</v>
      </c>
      <c r="W204" s="129"/>
      <c r="X204" s="148"/>
      <c r="Y204" s="79" t="s">
        <v>468</v>
      </c>
      <c r="Z204" s="92">
        <f t="shared" si="7"/>
        <v>2312408.25</v>
      </c>
      <c r="AA204" s="29" t="s">
        <v>35</v>
      </c>
      <c r="AB204" s="29" t="s">
        <v>35</v>
      </c>
      <c r="AC204" s="57" t="s">
        <v>36</v>
      </c>
    </row>
    <row r="205" spans="1:29" ht="28.5">
      <c r="A205" s="193" t="s">
        <v>37</v>
      </c>
      <c r="B205" s="194" t="s">
        <v>37</v>
      </c>
      <c r="C205" s="194" t="s">
        <v>37</v>
      </c>
      <c r="D205" s="194" t="s">
        <v>37</v>
      </c>
      <c r="E205" s="129"/>
      <c r="F205" s="129"/>
      <c r="G205" s="129"/>
      <c r="H205" s="129"/>
      <c r="I205" s="139"/>
      <c r="J205" s="142"/>
      <c r="K205" s="92">
        <v>2312408.25</v>
      </c>
      <c r="L205" s="29" t="s">
        <v>406</v>
      </c>
      <c r="M205" s="30">
        <v>2</v>
      </c>
      <c r="N205" s="30" t="s">
        <v>337</v>
      </c>
      <c r="O205" s="30">
        <v>0</v>
      </c>
      <c r="P205" s="30">
        <v>1</v>
      </c>
      <c r="Q205" s="30">
        <v>0</v>
      </c>
      <c r="R205" s="30">
        <v>1</v>
      </c>
      <c r="S205" s="29" t="s">
        <v>449</v>
      </c>
      <c r="T205" s="29"/>
      <c r="U205" s="29" t="s">
        <v>236</v>
      </c>
      <c r="V205" s="29" t="s">
        <v>382</v>
      </c>
      <c r="W205" s="129"/>
      <c r="X205" s="148"/>
      <c r="Y205" s="79" t="s">
        <v>468</v>
      </c>
      <c r="Z205" s="92">
        <f t="shared" si="7"/>
        <v>2312408.25</v>
      </c>
      <c r="AA205" s="29" t="s">
        <v>35</v>
      </c>
      <c r="AB205" s="29" t="s">
        <v>35</v>
      </c>
      <c r="AC205" s="57" t="s">
        <v>36</v>
      </c>
    </row>
    <row r="206" spans="1:29" ht="28.5">
      <c r="A206" s="193" t="s">
        <v>37</v>
      </c>
      <c r="B206" s="194" t="s">
        <v>37</v>
      </c>
      <c r="C206" s="194" t="s">
        <v>37</v>
      </c>
      <c r="D206" s="194" t="s">
        <v>37</v>
      </c>
      <c r="E206" s="129"/>
      <c r="F206" s="129"/>
      <c r="G206" s="129"/>
      <c r="H206" s="129"/>
      <c r="I206" s="140"/>
      <c r="J206" s="143"/>
      <c r="K206" s="92">
        <v>2312408.25</v>
      </c>
      <c r="L206" s="29" t="s">
        <v>407</v>
      </c>
      <c r="M206" s="30">
        <v>2</v>
      </c>
      <c r="N206" s="30" t="s">
        <v>230</v>
      </c>
      <c r="O206" s="30">
        <v>0</v>
      </c>
      <c r="P206" s="30">
        <v>1</v>
      </c>
      <c r="Q206" s="30">
        <v>0</v>
      </c>
      <c r="R206" s="30">
        <v>1</v>
      </c>
      <c r="S206" s="29" t="s">
        <v>449</v>
      </c>
      <c r="T206" s="29"/>
      <c r="U206" s="29" t="s">
        <v>236</v>
      </c>
      <c r="V206" s="29" t="s">
        <v>382</v>
      </c>
      <c r="W206" s="129"/>
      <c r="X206" s="148"/>
      <c r="Y206" s="79" t="s">
        <v>468</v>
      </c>
      <c r="Z206" s="92">
        <f t="shared" si="7"/>
        <v>2312408.25</v>
      </c>
      <c r="AA206" s="29" t="s">
        <v>35</v>
      </c>
      <c r="AB206" s="29" t="s">
        <v>35</v>
      </c>
      <c r="AC206" s="57" t="s">
        <v>36</v>
      </c>
    </row>
    <row r="207" spans="1:29" ht="242.25">
      <c r="A207" s="193" t="s">
        <v>37</v>
      </c>
      <c r="B207" s="194" t="s">
        <v>37</v>
      </c>
      <c r="C207" s="194" t="s">
        <v>37</v>
      </c>
      <c r="D207" s="194" t="s">
        <v>37</v>
      </c>
      <c r="E207" s="129"/>
      <c r="F207" s="129"/>
      <c r="G207" s="129"/>
      <c r="H207" s="29" t="s">
        <v>92</v>
      </c>
      <c r="I207" s="96">
        <v>30000000</v>
      </c>
      <c r="J207" s="68" t="s">
        <v>119</v>
      </c>
      <c r="K207" s="96">
        <v>30000000</v>
      </c>
      <c r="L207" s="29" t="s">
        <v>339</v>
      </c>
      <c r="M207" s="30">
        <v>1</v>
      </c>
      <c r="N207" s="30" t="s">
        <v>338</v>
      </c>
      <c r="O207" s="30">
        <v>0</v>
      </c>
      <c r="P207" s="30">
        <v>0</v>
      </c>
      <c r="Q207" s="30">
        <v>0</v>
      </c>
      <c r="R207" s="30">
        <v>1</v>
      </c>
      <c r="S207" s="29" t="s">
        <v>449</v>
      </c>
      <c r="T207" s="29"/>
      <c r="U207" s="29" t="s">
        <v>236</v>
      </c>
      <c r="V207" s="29" t="s">
        <v>382</v>
      </c>
      <c r="W207" s="129"/>
      <c r="X207" s="149"/>
      <c r="Y207" s="79" t="s">
        <v>468</v>
      </c>
      <c r="Z207" s="92">
        <f t="shared" si="7"/>
        <v>30000000</v>
      </c>
      <c r="AA207" s="29" t="s">
        <v>35</v>
      </c>
      <c r="AB207" s="29" t="s">
        <v>35</v>
      </c>
      <c r="AC207" s="57" t="s">
        <v>36</v>
      </c>
    </row>
    <row r="208" spans="1:29" ht="79.5" customHeight="1">
      <c r="A208" s="193"/>
      <c r="B208" s="194"/>
      <c r="C208" s="194"/>
      <c r="D208" s="194"/>
      <c r="E208" s="129"/>
      <c r="F208" s="129" t="s">
        <v>93</v>
      </c>
      <c r="G208" s="129" t="s">
        <v>51</v>
      </c>
      <c r="H208" s="129" t="s">
        <v>94</v>
      </c>
      <c r="I208" s="163">
        <v>120000000</v>
      </c>
      <c r="J208" s="129" t="s">
        <v>119</v>
      </c>
      <c r="K208" s="92">
        <f>M208*2501054</f>
        <v>25010540</v>
      </c>
      <c r="L208" s="29" t="s">
        <v>373</v>
      </c>
      <c r="M208" s="30">
        <v>10</v>
      </c>
      <c r="N208" s="30" t="s">
        <v>120</v>
      </c>
      <c r="O208" s="30">
        <v>1</v>
      </c>
      <c r="P208" s="30">
        <v>3</v>
      </c>
      <c r="Q208" s="30">
        <v>3</v>
      </c>
      <c r="R208" s="30">
        <v>3</v>
      </c>
      <c r="S208" s="29" t="s">
        <v>453</v>
      </c>
      <c r="T208" s="29" t="s">
        <v>238</v>
      </c>
      <c r="U208" s="29" t="s">
        <v>122</v>
      </c>
      <c r="V208" s="29" t="s">
        <v>125</v>
      </c>
      <c r="W208" s="129" t="s">
        <v>119</v>
      </c>
      <c r="X208" s="147" t="s">
        <v>124</v>
      </c>
      <c r="Y208" s="79" t="s">
        <v>469</v>
      </c>
      <c r="Z208" s="92">
        <f t="shared" si="7"/>
        <v>25010540</v>
      </c>
      <c r="AA208" s="29" t="s">
        <v>35</v>
      </c>
      <c r="AB208" s="29" t="s">
        <v>35</v>
      </c>
      <c r="AC208" s="57" t="s">
        <v>36</v>
      </c>
    </row>
    <row r="209" spans="1:29" ht="82.5" customHeight="1">
      <c r="A209" s="193"/>
      <c r="B209" s="194"/>
      <c r="C209" s="194"/>
      <c r="D209" s="194"/>
      <c r="E209" s="129"/>
      <c r="F209" s="129"/>
      <c r="G209" s="129"/>
      <c r="H209" s="129"/>
      <c r="I209" s="163"/>
      <c r="J209" s="129"/>
      <c r="K209" s="92">
        <f>M209*1471209</f>
        <v>14712090</v>
      </c>
      <c r="L209" s="29" t="s">
        <v>372</v>
      </c>
      <c r="M209" s="30">
        <v>10</v>
      </c>
      <c r="N209" s="30" t="s">
        <v>120</v>
      </c>
      <c r="O209" s="30">
        <v>1</v>
      </c>
      <c r="P209" s="30">
        <v>3</v>
      </c>
      <c r="Q209" s="30">
        <v>3</v>
      </c>
      <c r="R209" s="30">
        <v>3</v>
      </c>
      <c r="S209" s="29" t="s">
        <v>453</v>
      </c>
      <c r="T209" s="29" t="s">
        <v>238</v>
      </c>
      <c r="U209" s="29" t="s">
        <v>122</v>
      </c>
      <c r="V209" s="29" t="s">
        <v>125</v>
      </c>
      <c r="W209" s="129"/>
      <c r="X209" s="148"/>
      <c r="Y209" s="79" t="s">
        <v>469</v>
      </c>
      <c r="Z209" s="92">
        <f t="shared" si="7"/>
        <v>14712090</v>
      </c>
      <c r="AA209" s="29" t="s">
        <v>35</v>
      </c>
      <c r="AB209" s="29" t="s">
        <v>35</v>
      </c>
      <c r="AC209" s="57" t="s">
        <v>36</v>
      </c>
    </row>
    <row r="210" spans="1:29" ht="78" customHeight="1">
      <c r="A210" s="193"/>
      <c r="B210" s="194"/>
      <c r="C210" s="194"/>
      <c r="D210" s="194"/>
      <c r="E210" s="129"/>
      <c r="F210" s="129"/>
      <c r="G210" s="129"/>
      <c r="H210" s="129"/>
      <c r="I210" s="163"/>
      <c r="J210" s="129"/>
      <c r="K210" s="92">
        <f t="shared" ref="K210:K211" si="8">M210*1471209</f>
        <v>14712090</v>
      </c>
      <c r="L210" s="29" t="s">
        <v>372</v>
      </c>
      <c r="M210" s="30">
        <v>10</v>
      </c>
      <c r="N210" s="30" t="s">
        <v>120</v>
      </c>
      <c r="O210" s="30">
        <v>1</v>
      </c>
      <c r="P210" s="30">
        <v>3</v>
      </c>
      <c r="Q210" s="30">
        <v>3</v>
      </c>
      <c r="R210" s="30">
        <v>3</v>
      </c>
      <c r="S210" s="29" t="s">
        <v>453</v>
      </c>
      <c r="T210" s="29" t="s">
        <v>238</v>
      </c>
      <c r="U210" s="29" t="s">
        <v>122</v>
      </c>
      <c r="V210" s="29" t="s">
        <v>125</v>
      </c>
      <c r="W210" s="129"/>
      <c r="X210" s="148"/>
      <c r="Y210" s="79" t="s">
        <v>469</v>
      </c>
      <c r="Z210" s="92">
        <f t="shared" si="7"/>
        <v>14712090</v>
      </c>
      <c r="AA210" s="29" t="s">
        <v>35</v>
      </c>
      <c r="AB210" s="29" t="s">
        <v>35</v>
      </c>
      <c r="AC210" s="57" t="s">
        <v>36</v>
      </c>
    </row>
    <row r="211" spans="1:29" ht="87" customHeight="1">
      <c r="A211" s="193"/>
      <c r="B211" s="194"/>
      <c r="C211" s="194"/>
      <c r="D211" s="194"/>
      <c r="E211" s="129"/>
      <c r="F211" s="129"/>
      <c r="G211" s="129"/>
      <c r="H211" s="129"/>
      <c r="I211" s="163"/>
      <c r="J211" s="129"/>
      <c r="K211" s="92">
        <f t="shared" si="8"/>
        <v>14712090</v>
      </c>
      <c r="L211" s="29" t="s">
        <v>372</v>
      </c>
      <c r="M211" s="30">
        <v>10</v>
      </c>
      <c r="N211" s="30" t="s">
        <v>120</v>
      </c>
      <c r="O211" s="30">
        <v>1</v>
      </c>
      <c r="P211" s="30">
        <v>3</v>
      </c>
      <c r="Q211" s="30">
        <v>3</v>
      </c>
      <c r="R211" s="30">
        <v>3</v>
      </c>
      <c r="S211" s="29" t="s">
        <v>453</v>
      </c>
      <c r="T211" s="29" t="s">
        <v>238</v>
      </c>
      <c r="U211" s="29" t="s">
        <v>122</v>
      </c>
      <c r="V211" s="29" t="s">
        <v>125</v>
      </c>
      <c r="W211" s="129"/>
      <c r="X211" s="148"/>
      <c r="Y211" s="79" t="s">
        <v>469</v>
      </c>
      <c r="Z211" s="92">
        <f t="shared" ref="Z211:Z234" si="9">K211</f>
        <v>14712090</v>
      </c>
      <c r="AA211" s="29" t="s">
        <v>35</v>
      </c>
      <c r="AB211" s="29" t="s">
        <v>35</v>
      </c>
      <c r="AC211" s="57" t="s">
        <v>36</v>
      </c>
    </row>
    <row r="212" spans="1:29" ht="63" customHeight="1">
      <c r="A212" s="193" t="s">
        <v>37</v>
      </c>
      <c r="B212" s="194" t="s">
        <v>37</v>
      </c>
      <c r="C212" s="194" t="s">
        <v>37</v>
      </c>
      <c r="D212" s="194" t="s">
        <v>37</v>
      </c>
      <c r="E212" s="129"/>
      <c r="F212" s="129"/>
      <c r="G212" s="129"/>
      <c r="H212" s="129"/>
      <c r="I212" s="163"/>
      <c r="J212" s="129"/>
      <c r="K212" s="92">
        <v>1170638</v>
      </c>
      <c r="L212" s="29" t="s">
        <v>340</v>
      </c>
      <c r="M212" s="30">
        <v>400</v>
      </c>
      <c r="N212" s="30" t="s">
        <v>392</v>
      </c>
      <c r="O212" s="30">
        <v>0</v>
      </c>
      <c r="P212" s="30">
        <v>200</v>
      </c>
      <c r="Q212" s="30">
        <v>200</v>
      </c>
      <c r="R212" s="30">
        <v>0</v>
      </c>
      <c r="S212" s="29" t="s">
        <v>453</v>
      </c>
      <c r="T212" s="27"/>
      <c r="U212" s="29" t="s">
        <v>236</v>
      </c>
      <c r="V212" s="29" t="s">
        <v>380</v>
      </c>
      <c r="W212" s="129"/>
      <c r="X212" s="148"/>
      <c r="Y212" s="79" t="s">
        <v>469</v>
      </c>
      <c r="Z212" s="92">
        <f t="shared" si="9"/>
        <v>1170638</v>
      </c>
      <c r="AA212" s="29" t="s">
        <v>35</v>
      </c>
      <c r="AB212" s="29" t="s">
        <v>35</v>
      </c>
      <c r="AC212" s="57" t="s">
        <v>36</v>
      </c>
    </row>
    <row r="213" spans="1:29" ht="129.75" customHeight="1">
      <c r="A213" s="193" t="s">
        <v>37</v>
      </c>
      <c r="B213" s="194" t="s">
        <v>37</v>
      </c>
      <c r="C213" s="194" t="s">
        <v>37</v>
      </c>
      <c r="D213" s="194" t="s">
        <v>37</v>
      </c>
      <c r="E213" s="129"/>
      <c r="F213" s="129"/>
      <c r="G213" s="129"/>
      <c r="H213" s="129"/>
      <c r="I213" s="163"/>
      <c r="J213" s="129"/>
      <c r="K213" s="92">
        <v>1170638</v>
      </c>
      <c r="L213" s="29" t="s">
        <v>341</v>
      </c>
      <c r="M213" s="30">
        <v>5000</v>
      </c>
      <c r="N213" s="30" t="s">
        <v>180</v>
      </c>
      <c r="O213" s="30">
        <v>500</v>
      </c>
      <c r="P213" s="30">
        <v>1500</v>
      </c>
      <c r="Q213" s="30">
        <v>1500</v>
      </c>
      <c r="R213" s="30">
        <v>1500</v>
      </c>
      <c r="S213" s="29" t="s">
        <v>453</v>
      </c>
      <c r="T213" s="27"/>
      <c r="U213" s="29" t="s">
        <v>236</v>
      </c>
      <c r="V213" s="29" t="s">
        <v>376</v>
      </c>
      <c r="W213" s="129"/>
      <c r="X213" s="148"/>
      <c r="Y213" s="79" t="s">
        <v>469</v>
      </c>
      <c r="Z213" s="92">
        <f t="shared" si="9"/>
        <v>1170638</v>
      </c>
      <c r="AA213" s="29" t="s">
        <v>35</v>
      </c>
      <c r="AB213" s="29" t="s">
        <v>35</v>
      </c>
      <c r="AC213" s="57" t="s">
        <v>36</v>
      </c>
    </row>
    <row r="214" spans="1:29" ht="75.75" customHeight="1">
      <c r="A214" s="193" t="s">
        <v>37</v>
      </c>
      <c r="B214" s="194" t="s">
        <v>37</v>
      </c>
      <c r="C214" s="194" t="s">
        <v>37</v>
      </c>
      <c r="D214" s="194" t="s">
        <v>37</v>
      </c>
      <c r="E214" s="129"/>
      <c r="F214" s="129"/>
      <c r="G214" s="129"/>
      <c r="H214" s="129"/>
      <c r="I214" s="163"/>
      <c r="J214" s="129"/>
      <c r="K214" s="92">
        <v>1170638</v>
      </c>
      <c r="L214" s="29" t="s">
        <v>342</v>
      </c>
      <c r="M214" s="30">
        <v>55</v>
      </c>
      <c r="N214" s="30" t="s">
        <v>391</v>
      </c>
      <c r="O214" s="30">
        <v>13</v>
      </c>
      <c r="P214" s="30">
        <v>14</v>
      </c>
      <c r="Q214" s="30">
        <v>14</v>
      </c>
      <c r="R214" s="30">
        <v>14</v>
      </c>
      <c r="S214" s="29" t="s">
        <v>453</v>
      </c>
      <c r="T214" s="27"/>
      <c r="U214" s="29" t="s">
        <v>236</v>
      </c>
      <c r="V214" s="29" t="s">
        <v>380</v>
      </c>
      <c r="W214" s="129"/>
      <c r="X214" s="148"/>
      <c r="Y214" s="79" t="s">
        <v>469</v>
      </c>
      <c r="Z214" s="92">
        <f t="shared" si="9"/>
        <v>1170638</v>
      </c>
      <c r="AA214" s="29" t="s">
        <v>35</v>
      </c>
      <c r="AB214" s="29" t="s">
        <v>35</v>
      </c>
      <c r="AC214" s="57" t="s">
        <v>36</v>
      </c>
    </row>
    <row r="215" spans="1:29" ht="110.25" customHeight="1">
      <c r="A215" s="193" t="s">
        <v>37</v>
      </c>
      <c r="B215" s="194" t="s">
        <v>37</v>
      </c>
      <c r="C215" s="194" t="s">
        <v>37</v>
      </c>
      <c r="D215" s="194" t="s">
        <v>37</v>
      </c>
      <c r="E215" s="129"/>
      <c r="F215" s="129"/>
      <c r="G215" s="129"/>
      <c r="H215" s="129"/>
      <c r="I215" s="163"/>
      <c r="J215" s="129"/>
      <c r="K215" s="92">
        <v>1170638</v>
      </c>
      <c r="L215" s="29" t="s">
        <v>343</v>
      </c>
      <c r="M215" s="30">
        <v>1</v>
      </c>
      <c r="N215" s="30" t="s">
        <v>269</v>
      </c>
      <c r="O215" s="30">
        <v>0</v>
      </c>
      <c r="P215" s="30">
        <v>0</v>
      </c>
      <c r="Q215" s="30">
        <v>1</v>
      </c>
      <c r="R215" s="30">
        <v>0</v>
      </c>
      <c r="S215" s="29" t="s">
        <v>453</v>
      </c>
      <c r="T215" s="27"/>
      <c r="U215" s="29" t="s">
        <v>236</v>
      </c>
      <c r="V215" s="29" t="s">
        <v>380</v>
      </c>
      <c r="W215" s="129"/>
      <c r="X215" s="148"/>
      <c r="Y215" s="79" t="s">
        <v>469</v>
      </c>
      <c r="Z215" s="92">
        <f t="shared" si="9"/>
        <v>1170638</v>
      </c>
      <c r="AA215" s="29" t="s">
        <v>35</v>
      </c>
      <c r="AB215" s="29" t="s">
        <v>35</v>
      </c>
      <c r="AC215" s="57" t="s">
        <v>36</v>
      </c>
    </row>
    <row r="216" spans="1:29" ht="63" customHeight="1">
      <c r="A216" s="193" t="s">
        <v>37</v>
      </c>
      <c r="B216" s="194" t="s">
        <v>37</v>
      </c>
      <c r="C216" s="194" t="s">
        <v>37</v>
      </c>
      <c r="D216" s="194" t="s">
        <v>37</v>
      </c>
      <c r="E216" s="129"/>
      <c r="F216" s="129"/>
      <c r="G216" s="129"/>
      <c r="H216" s="129"/>
      <c r="I216" s="163"/>
      <c r="J216" s="129"/>
      <c r="K216" s="92">
        <v>45000000</v>
      </c>
      <c r="L216" s="29" t="s">
        <v>344</v>
      </c>
      <c r="M216" s="30">
        <v>20000</v>
      </c>
      <c r="N216" s="30" t="s">
        <v>390</v>
      </c>
      <c r="O216" s="30">
        <v>2000</v>
      </c>
      <c r="P216" s="30">
        <v>6000</v>
      </c>
      <c r="Q216" s="30">
        <v>6000</v>
      </c>
      <c r="R216" s="30">
        <v>6000</v>
      </c>
      <c r="S216" s="29" t="s">
        <v>453</v>
      </c>
      <c r="T216" s="27"/>
      <c r="U216" s="29" t="s">
        <v>236</v>
      </c>
      <c r="V216" s="29" t="s">
        <v>380</v>
      </c>
      <c r="W216" s="129"/>
      <c r="X216" s="148"/>
      <c r="Y216" s="79" t="s">
        <v>469</v>
      </c>
      <c r="Z216" s="92">
        <f t="shared" si="9"/>
        <v>45000000</v>
      </c>
      <c r="AA216" s="29" t="s">
        <v>35</v>
      </c>
      <c r="AB216" s="29" t="s">
        <v>35</v>
      </c>
      <c r="AC216" s="57" t="s">
        <v>36</v>
      </c>
    </row>
    <row r="217" spans="1:29" ht="82.5" customHeight="1">
      <c r="A217" s="193" t="s">
        <v>37</v>
      </c>
      <c r="B217" s="194" t="s">
        <v>37</v>
      </c>
      <c r="C217" s="194" t="s">
        <v>37</v>
      </c>
      <c r="D217" s="194" t="s">
        <v>37</v>
      </c>
      <c r="E217" s="129"/>
      <c r="F217" s="129"/>
      <c r="G217" s="129"/>
      <c r="H217" s="129"/>
      <c r="I217" s="163"/>
      <c r="J217" s="129"/>
      <c r="K217" s="92">
        <v>1170638</v>
      </c>
      <c r="L217" s="29" t="s">
        <v>345</v>
      </c>
      <c r="M217" s="30">
        <v>60</v>
      </c>
      <c r="N217" s="30" t="s">
        <v>389</v>
      </c>
      <c r="O217" s="30">
        <v>10</v>
      </c>
      <c r="P217" s="30">
        <v>20</v>
      </c>
      <c r="Q217" s="30">
        <v>20</v>
      </c>
      <c r="R217" s="30">
        <v>10</v>
      </c>
      <c r="S217" s="29" t="s">
        <v>453</v>
      </c>
      <c r="T217" s="27"/>
      <c r="U217" s="29" t="s">
        <v>122</v>
      </c>
      <c r="V217" s="29" t="s">
        <v>377</v>
      </c>
      <c r="W217" s="129"/>
      <c r="X217" s="148"/>
      <c r="Y217" s="79" t="s">
        <v>469</v>
      </c>
      <c r="Z217" s="92">
        <f t="shared" si="9"/>
        <v>1170638</v>
      </c>
      <c r="AA217" s="29" t="s">
        <v>35</v>
      </c>
      <c r="AB217" s="29" t="s">
        <v>35</v>
      </c>
      <c r="AC217" s="57" t="s">
        <v>36</v>
      </c>
    </row>
    <row r="218" spans="1:29" ht="77.25" customHeight="1">
      <c r="A218" s="193" t="s">
        <v>37</v>
      </c>
      <c r="B218" s="194" t="s">
        <v>37</v>
      </c>
      <c r="C218" s="194" t="s">
        <v>37</v>
      </c>
      <c r="D218" s="194" t="s">
        <v>37</v>
      </c>
      <c r="E218" s="129"/>
      <c r="F218" s="29" t="s">
        <v>95</v>
      </c>
      <c r="G218" s="129"/>
      <c r="H218" s="29" t="s">
        <v>96</v>
      </c>
      <c r="I218" s="92">
        <v>200000000</v>
      </c>
      <c r="J218" s="113" t="s">
        <v>130</v>
      </c>
      <c r="K218" s="92">
        <v>200000000</v>
      </c>
      <c r="L218" s="29" t="s">
        <v>393</v>
      </c>
      <c r="M218" s="30">
        <v>1</v>
      </c>
      <c r="N218" s="30" t="s">
        <v>269</v>
      </c>
      <c r="O218" s="30">
        <v>0</v>
      </c>
      <c r="P218" s="30">
        <v>0</v>
      </c>
      <c r="Q218" s="30">
        <v>1</v>
      </c>
      <c r="R218" s="30">
        <v>0</v>
      </c>
      <c r="S218" s="29" t="s">
        <v>453</v>
      </c>
      <c r="T218" s="27"/>
      <c r="U218" s="29" t="s">
        <v>122</v>
      </c>
      <c r="V218" s="29" t="s">
        <v>377</v>
      </c>
      <c r="W218" s="112" t="s">
        <v>130</v>
      </c>
      <c r="X218" s="149"/>
      <c r="Y218" s="79" t="s">
        <v>469</v>
      </c>
      <c r="Z218" s="92">
        <f t="shared" si="9"/>
        <v>200000000</v>
      </c>
      <c r="AA218" s="29" t="s">
        <v>35</v>
      </c>
      <c r="AB218" s="29" t="s">
        <v>35</v>
      </c>
      <c r="AC218" s="57" t="s">
        <v>36</v>
      </c>
    </row>
    <row r="219" spans="1:29" ht="57">
      <c r="A219" s="165" t="s">
        <v>97</v>
      </c>
      <c r="B219" s="159" t="s">
        <v>97</v>
      </c>
      <c r="C219" s="159" t="s">
        <v>97</v>
      </c>
      <c r="D219" s="159" t="s">
        <v>97</v>
      </c>
      <c r="E219" s="159" t="s">
        <v>98</v>
      </c>
      <c r="F219" s="159" t="s">
        <v>99</v>
      </c>
      <c r="G219" s="159" t="s">
        <v>100</v>
      </c>
      <c r="H219" s="159" t="s">
        <v>101</v>
      </c>
      <c r="I219" s="164">
        <v>40000206</v>
      </c>
      <c r="J219" s="159" t="s">
        <v>119</v>
      </c>
      <c r="K219" s="97">
        <v>12000206</v>
      </c>
      <c r="L219" s="39" t="s">
        <v>331</v>
      </c>
      <c r="M219" s="40">
        <v>6</v>
      </c>
      <c r="N219" s="40" t="s">
        <v>276</v>
      </c>
      <c r="O219" s="40">
        <v>0</v>
      </c>
      <c r="P219" s="40">
        <v>0</v>
      </c>
      <c r="Q219" s="40">
        <v>2</v>
      </c>
      <c r="R219" s="40">
        <v>4</v>
      </c>
      <c r="S219" s="39" t="s">
        <v>277</v>
      </c>
      <c r="T219" s="39"/>
      <c r="U219" s="39" t="s">
        <v>236</v>
      </c>
      <c r="V219" s="39" t="s">
        <v>378</v>
      </c>
      <c r="W219" s="159" t="s">
        <v>119</v>
      </c>
      <c r="X219" s="156" t="s">
        <v>124</v>
      </c>
      <c r="Y219" s="83" t="s">
        <v>470</v>
      </c>
      <c r="Z219" s="97">
        <f t="shared" si="9"/>
        <v>12000206</v>
      </c>
      <c r="AA219" s="39" t="s">
        <v>35</v>
      </c>
      <c r="AB219" s="39" t="s">
        <v>35</v>
      </c>
      <c r="AC219" s="61" t="s">
        <v>36</v>
      </c>
    </row>
    <row r="220" spans="1:29" ht="42.75">
      <c r="A220" s="165" t="s">
        <v>97</v>
      </c>
      <c r="B220" s="159" t="s">
        <v>97</v>
      </c>
      <c r="C220" s="159" t="s">
        <v>97</v>
      </c>
      <c r="D220" s="159" t="s">
        <v>97</v>
      </c>
      <c r="E220" s="159" t="s">
        <v>98</v>
      </c>
      <c r="F220" s="159"/>
      <c r="G220" s="159"/>
      <c r="H220" s="159"/>
      <c r="I220" s="164"/>
      <c r="J220" s="159"/>
      <c r="K220" s="97">
        <v>10000000</v>
      </c>
      <c r="L220" s="39" t="s">
        <v>278</v>
      </c>
      <c r="M220" s="40">
        <v>1</v>
      </c>
      <c r="N220" s="40" t="s">
        <v>332</v>
      </c>
      <c r="O220" s="40">
        <v>0</v>
      </c>
      <c r="P220" s="40">
        <v>0</v>
      </c>
      <c r="Q220" s="40">
        <v>1</v>
      </c>
      <c r="R220" s="40">
        <v>1</v>
      </c>
      <c r="S220" s="39" t="s">
        <v>277</v>
      </c>
      <c r="T220" s="39"/>
      <c r="U220" s="39" t="s">
        <v>236</v>
      </c>
      <c r="V220" s="39" t="s">
        <v>378</v>
      </c>
      <c r="W220" s="159"/>
      <c r="X220" s="157"/>
      <c r="Y220" s="83" t="s">
        <v>470</v>
      </c>
      <c r="Z220" s="97">
        <f t="shared" si="9"/>
        <v>10000000</v>
      </c>
      <c r="AA220" s="39" t="s">
        <v>35</v>
      </c>
      <c r="AB220" s="39" t="s">
        <v>35</v>
      </c>
      <c r="AC220" s="61" t="s">
        <v>36</v>
      </c>
    </row>
    <row r="221" spans="1:29" ht="42.75">
      <c r="A221" s="165" t="s">
        <v>97</v>
      </c>
      <c r="B221" s="159" t="s">
        <v>97</v>
      </c>
      <c r="C221" s="159" t="s">
        <v>97</v>
      </c>
      <c r="D221" s="159" t="s">
        <v>97</v>
      </c>
      <c r="E221" s="159" t="s">
        <v>98</v>
      </c>
      <c r="F221" s="159"/>
      <c r="G221" s="159"/>
      <c r="H221" s="159"/>
      <c r="I221" s="164"/>
      <c r="J221" s="159"/>
      <c r="K221" s="97">
        <v>18000000</v>
      </c>
      <c r="L221" s="39" t="s">
        <v>410</v>
      </c>
      <c r="M221" s="40">
        <v>1</v>
      </c>
      <c r="N221" s="40" t="s">
        <v>333</v>
      </c>
      <c r="O221" s="40">
        <v>0</v>
      </c>
      <c r="P221" s="40">
        <v>0</v>
      </c>
      <c r="Q221" s="40">
        <v>1</v>
      </c>
      <c r="R221" s="40">
        <v>0</v>
      </c>
      <c r="S221" s="39" t="s">
        <v>279</v>
      </c>
      <c r="T221" s="39"/>
      <c r="U221" s="39" t="s">
        <v>236</v>
      </c>
      <c r="V221" s="39" t="s">
        <v>380</v>
      </c>
      <c r="W221" s="159"/>
      <c r="X221" s="158"/>
      <c r="Y221" s="83" t="s">
        <v>381</v>
      </c>
      <c r="Z221" s="97">
        <f t="shared" si="9"/>
        <v>18000000</v>
      </c>
      <c r="AA221" s="39" t="s">
        <v>35</v>
      </c>
      <c r="AB221" s="39" t="s">
        <v>35</v>
      </c>
      <c r="AC221" s="61" t="s">
        <v>36</v>
      </c>
    </row>
    <row r="222" spans="1:29" ht="162.75" customHeight="1">
      <c r="A222" s="166" t="s">
        <v>102</v>
      </c>
      <c r="B222" s="126"/>
      <c r="C222" s="126"/>
      <c r="D222" s="126"/>
      <c r="E222" s="126" t="s">
        <v>103</v>
      </c>
      <c r="F222" s="41" t="s">
        <v>104</v>
      </c>
      <c r="G222" s="126" t="s">
        <v>105</v>
      </c>
      <c r="H222" s="41" t="s">
        <v>454</v>
      </c>
      <c r="I222" s="98">
        <v>3000000</v>
      </c>
      <c r="J222" s="41" t="s">
        <v>119</v>
      </c>
      <c r="K222" s="98">
        <v>3000000</v>
      </c>
      <c r="L222" s="41" t="s">
        <v>226</v>
      </c>
      <c r="M222" s="42">
        <v>10</v>
      </c>
      <c r="N222" s="42" t="s">
        <v>231</v>
      </c>
      <c r="O222" s="42">
        <v>2</v>
      </c>
      <c r="P222" s="42">
        <v>4</v>
      </c>
      <c r="Q222" s="42">
        <v>4</v>
      </c>
      <c r="R222" s="42">
        <v>0</v>
      </c>
      <c r="S222" s="41" t="s">
        <v>194</v>
      </c>
      <c r="T222" s="41"/>
      <c r="U222" s="41" t="s">
        <v>193</v>
      </c>
      <c r="V222" s="41" t="s">
        <v>195</v>
      </c>
      <c r="W222" s="41" t="s">
        <v>119</v>
      </c>
      <c r="X222" s="41" t="s">
        <v>124</v>
      </c>
      <c r="Y222" s="84" t="s">
        <v>471</v>
      </c>
      <c r="Z222" s="98">
        <f t="shared" si="9"/>
        <v>3000000</v>
      </c>
      <c r="AA222" s="41" t="s">
        <v>35</v>
      </c>
      <c r="AB222" s="41" t="s">
        <v>35</v>
      </c>
      <c r="AC222" s="62" t="s">
        <v>36</v>
      </c>
    </row>
    <row r="223" spans="1:29" ht="57">
      <c r="A223" s="166"/>
      <c r="B223" s="126"/>
      <c r="C223" s="126"/>
      <c r="D223" s="126"/>
      <c r="E223" s="126"/>
      <c r="F223" s="126" t="s">
        <v>106</v>
      </c>
      <c r="G223" s="126"/>
      <c r="H223" s="126" t="s">
        <v>349</v>
      </c>
      <c r="I223" s="162">
        <v>6000000</v>
      </c>
      <c r="J223" s="126" t="s">
        <v>119</v>
      </c>
      <c r="K223" s="98">
        <v>4000000</v>
      </c>
      <c r="L223" s="41" t="s">
        <v>419</v>
      </c>
      <c r="M223" s="42">
        <v>1</v>
      </c>
      <c r="N223" s="42" t="s">
        <v>232</v>
      </c>
      <c r="O223" s="42">
        <v>0</v>
      </c>
      <c r="P223" s="42">
        <v>0</v>
      </c>
      <c r="Q223" s="42">
        <v>1</v>
      </c>
      <c r="R223" s="42">
        <v>0</v>
      </c>
      <c r="S223" s="41" t="s">
        <v>194</v>
      </c>
      <c r="T223" s="41" t="s">
        <v>235</v>
      </c>
      <c r="U223" s="41" t="s">
        <v>236</v>
      </c>
      <c r="V223" s="41" t="s">
        <v>134</v>
      </c>
      <c r="W223" s="126" t="s">
        <v>119</v>
      </c>
      <c r="X223" s="123" t="s">
        <v>124</v>
      </c>
      <c r="Y223" s="84" t="s">
        <v>471</v>
      </c>
      <c r="Z223" s="98">
        <f t="shared" si="9"/>
        <v>4000000</v>
      </c>
      <c r="AA223" s="41" t="s">
        <v>35</v>
      </c>
      <c r="AB223" s="41" t="s">
        <v>35</v>
      </c>
      <c r="AC223" s="62" t="s">
        <v>36</v>
      </c>
    </row>
    <row r="224" spans="1:29" ht="42.75">
      <c r="A224" s="166"/>
      <c r="B224" s="126"/>
      <c r="C224" s="126"/>
      <c r="D224" s="126"/>
      <c r="E224" s="126"/>
      <c r="F224" s="126"/>
      <c r="G224" s="126"/>
      <c r="H224" s="126"/>
      <c r="I224" s="162"/>
      <c r="J224" s="126"/>
      <c r="K224" s="98">
        <v>2000000</v>
      </c>
      <c r="L224" s="41" t="s">
        <v>227</v>
      </c>
      <c r="M224" s="42">
        <v>10</v>
      </c>
      <c r="N224" s="42" t="s">
        <v>233</v>
      </c>
      <c r="O224" s="42">
        <v>2</v>
      </c>
      <c r="P224" s="42">
        <v>3</v>
      </c>
      <c r="Q224" s="42">
        <v>4</v>
      </c>
      <c r="R224" s="42">
        <v>1</v>
      </c>
      <c r="S224" s="41" t="s">
        <v>192</v>
      </c>
      <c r="T224" s="41" t="s">
        <v>238</v>
      </c>
      <c r="U224" s="41" t="s">
        <v>133</v>
      </c>
      <c r="V224" s="41" t="s">
        <v>134</v>
      </c>
      <c r="W224" s="126"/>
      <c r="X224" s="125"/>
      <c r="Y224" s="84" t="s">
        <v>379</v>
      </c>
      <c r="Z224" s="98">
        <f t="shared" si="9"/>
        <v>2000000</v>
      </c>
      <c r="AA224" s="41" t="s">
        <v>35</v>
      </c>
      <c r="AB224" s="41" t="s">
        <v>35</v>
      </c>
      <c r="AC224" s="62" t="s">
        <v>36</v>
      </c>
    </row>
    <row r="225" spans="1:29" ht="71.25">
      <c r="A225" s="166"/>
      <c r="B225" s="126"/>
      <c r="C225" s="126"/>
      <c r="D225" s="126"/>
      <c r="E225" s="126"/>
      <c r="F225" s="126" t="s">
        <v>107</v>
      </c>
      <c r="G225" s="126"/>
      <c r="H225" s="126" t="s">
        <v>108</v>
      </c>
      <c r="I225" s="162">
        <v>14000000</v>
      </c>
      <c r="J225" s="126" t="s">
        <v>119</v>
      </c>
      <c r="K225" s="98">
        <v>8000000</v>
      </c>
      <c r="L225" s="41" t="s">
        <v>196</v>
      </c>
      <c r="M225" s="43">
        <v>0.6</v>
      </c>
      <c r="N225" s="42" t="s">
        <v>234</v>
      </c>
      <c r="O225" s="42">
        <v>0</v>
      </c>
      <c r="P225" s="42">
        <v>20</v>
      </c>
      <c r="Q225" s="42">
        <v>20</v>
      </c>
      <c r="R225" s="42">
        <v>20</v>
      </c>
      <c r="S225" s="41" t="s">
        <v>197</v>
      </c>
      <c r="T225" s="41"/>
      <c r="U225" s="41" t="s">
        <v>198</v>
      </c>
      <c r="V225" s="41" t="s">
        <v>199</v>
      </c>
      <c r="W225" s="126" t="s">
        <v>119</v>
      </c>
      <c r="X225" s="123" t="s">
        <v>124</v>
      </c>
      <c r="Y225" s="84" t="s">
        <v>471</v>
      </c>
      <c r="Z225" s="98">
        <f t="shared" si="9"/>
        <v>8000000</v>
      </c>
      <c r="AA225" s="41" t="s">
        <v>35</v>
      </c>
      <c r="AB225" s="41" t="s">
        <v>35</v>
      </c>
      <c r="AC225" s="62" t="s">
        <v>36</v>
      </c>
    </row>
    <row r="226" spans="1:29" ht="42.75">
      <c r="A226" s="166"/>
      <c r="B226" s="126"/>
      <c r="C226" s="126"/>
      <c r="D226" s="126"/>
      <c r="E226" s="126"/>
      <c r="F226" s="126"/>
      <c r="G226" s="126"/>
      <c r="H226" s="126"/>
      <c r="I226" s="162"/>
      <c r="J226" s="126"/>
      <c r="K226" s="98">
        <v>6000000</v>
      </c>
      <c r="L226" s="41" t="s">
        <v>228</v>
      </c>
      <c r="M226" s="42">
        <v>1</v>
      </c>
      <c r="N226" s="42" t="s">
        <v>232</v>
      </c>
      <c r="O226" s="42">
        <v>0</v>
      </c>
      <c r="P226" s="42">
        <v>0.33300000000000002</v>
      </c>
      <c r="Q226" s="42">
        <v>0.33300000000000002</v>
      </c>
      <c r="R226" s="42">
        <v>0.33300000000000002</v>
      </c>
      <c r="S226" s="41" t="s">
        <v>194</v>
      </c>
      <c r="T226" s="41" t="s">
        <v>235</v>
      </c>
      <c r="U226" s="41" t="s">
        <v>236</v>
      </c>
      <c r="V226" s="41" t="s">
        <v>134</v>
      </c>
      <c r="W226" s="126"/>
      <c r="X226" s="125"/>
      <c r="Y226" s="84" t="s">
        <v>471</v>
      </c>
      <c r="Z226" s="98">
        <f t="shared" si="9"/>
        <v>6000000</v>
      </c>
      <c r="AA226" s="41" t="s">
        <v>35</v>
      </c>
      <c r="AB226" s="41" t="s">
        <v>35</v>
      </c>
      <c r="AC226" s="62" t="s">
        <v>36</v>
      </c>
    </row>
    <row r="227" spans="1:29" ht="114">
      <c r="A227" s="166"/>
      <c r="B227" s="126"/>
      <c r="C227" s="126"/>
      <c r="D227" s="126"/>
      <c r="E227" s="126"/>
      <c r="F227" s="126" t="s">
        <v>109</v>
      </c>
      <c r="G227" s="126"/>
      <c r="H227" s="126" t="s">
        <v>110</v>
      </c>
      <c r="I227" s="162">
        <v>47000000</v>
      </c>
      <c r="J227" s="126" t="s">
        <v>119</v>
      </c>
      <c r="K227" s="98">
        <v>6000000</v>
      </c>
      <c r="L227" s="41" t="s">
        <v>229</v>
      </c>
      <c r="M227" s="42">
        <v>6</v>
      </c>
      <c r="N227" s="42" t="s">
        <v>237</v>
      </c>
      <c r="O227" s="42">
        <v>2</v>
      </c>
      <c r="P227" s="42">
        <v>2</v>
      </c>
      <c r="Q227" s="42">
        <v>2</v>
      </c>
      <c r="R227" s="42">
        <v>0</v>
      </c>
      <c r="S227" s="41" t="s">
        <v>192</v>
      </c>
      <c r="T227" s="41" t="s">
        <v>238</v>
      </c>
      <c r="U227" s="41" t="s">
        <v>122</v>
      </c>
      <c r="V227" s="41" t="s">
        <v>123</v>
      </c>
      <c r="W227" s="126" t="s">
        <v>119</v>
      </c>
      <c r="X227" s="123" t="s">
        <v>124</v>
      </c>
      <c r="Y227" s="84" t="s">
        <v>379</v>
      </c>
      <c r="Z227" s="98">
        <f t="shared" si="9"/>
        <v>6000000</v>
      </c>
      <c r="AA227" s="41" t="s">
        <v>35</v>
      </c>
      <c r="AB227" s="41" t="s">
        <v>35</v>
      </c>
      <c r="AC227" s="62" t="s">
        <v>36</v>
      </c>
    </row>
    <row r="228" spans="1:29" ht="99.75">
      <c r="A228" s="166"/>
      <c r="B228" s="126"/>
      <c r="C228" s="126"/>
      <c r="D228" s="126"/>
      <c r="E228" s="126"/>
      <c r="F228" s="126"/>
      <c r="G228" s="126"/>
      <c r="H228" s="126"/>
      <c r="I228" s="162"/>
      <c r="J228" s="126"/>
      <c r="K228" s="98">
        <v>34000000</v>
      </c>
      <c r="L228" s="41" t="s">
        <v>417</v>
      </c>
      <c r="M228" s="42">
        <v>70</v>
      </c>
      <c r="N228" s="42" t="s">
        <v>418</v>
      </c>
      <c r="O228" s="42">
        <v>10</v>
      </c>
      <c r="P228" s="42">
        <v>20</v>
      </c>
      <c r="Q228" s="42">
        <v>20</v>
      </c>
      <c r="R228" s="42">
        <v>20</v>
      </c>
      <c r="S228" s="41" t="s">
        <v>192</v>
      </c>
      <c r="T228" s="41"/>
      <c r="U228" s="41" t="s">
        <v>193</v>
      </c>
      <c r="V228" s="41" t="s">
        <v>195</v>
      </c>
      <c r="W228" s="126"/>
      <c r="X228" s="124"/>
      <c r="Y228" s="84" t="s">
        <v>379</v>
      </c>
      <c r="Z228" s="98">
        <f t="shared" si="9"/>
        <v>34000000</v>
      </c>
      <c r="AA228" s="41" t="s">
        <v>35</v>
      </c>
      <c r="AB228" s="41" t="s">
        <v>35</v>
      </c>
      <c r="AC228" s="62" t="s">
        <v>36</v>
      </c>
    </row>
    <row r="229" spans="1:29" ht="99" customHeight="1">
      <c r="A229" s="166"/>
      <c r="B229" s="126"/>
      <c r="C229" s="126"/>
      <c r="D229" s="126"/>
      <c r="E229" s="126"/>
      <c r="F229" s="126"/>
      <c r="G229" s="126"/>
      <c r="H229" s="126"/>
      <c r="I229" s="162"/>
      <c r="J229" s="126"/>
      <c r="K229" s="98">
        <v>7000000</v>
      </c>
      <c r="L229" s="41" t="s">
        <v>420</v>
      </c>
      <c r="M229" s="42">
        <v>2</v>
      </c>
      <c r="N229" s="42" t="s">
        <v>336</v>
      </c>
      <c r="O229" s="42">
        <v>0</v>
      </c>
      <c r="P229" s="42">
        <v>1</v>
      </c>
      <c r="Q229" s="42">
        <v>1</v>
      </c>
      <c r="R229" s="42">
        <v>0</v>
      </c>
      <c r="S229" s="41" t="s">
        <v>194</v>
      </c>
      <c r="T229" s="41"/>
      <c r="U229" s="41" t="s">
        <v>193</v>
      </c>
      <c r="V229" s="41" t="s">
        <v>195</v>
      </c>
      <c r="W229" s="126"/>
      <c r="X229" s="125"/>
      <c r="Y229" s="84" t="s">
        <v>471</v>
      </c>
      <c r="Z229" s="98">
        <f t="shared" si="9"/>
        <v>7000000</v>
      </c>
      <c r="AA229" s="41" t="s">
        <v>35</v>
      </c>
      <c r="AB229" s="41" t="s">
        <v>35</v>
      </c>
      <c r="AC229" s="62" t="s">
        <v>36</v>
      </c>
    </row>
    <row r="230" spans="1:29" ht="28.5">
      <c r="A230" s="189" t="s">
        <v>111</v>
      </c>
      <c r="B230" s="127"/>
      <c r="C230" s="127"/>
      <c r="D230" s="127"/>
      <c r="E230" s="127" t="s">
        <v>28</v>
      </c>
      <c r="F230" s="127" t="s">
        <v>112</v>
      </c>
      <c r="G230" s="127" t="s">
        <v>30</v>
      </c>
      <c r="H230" s="127" t="s">
        <v>113</v>
      </c>
      <c r="I230" s="161">
        <v>68000000</v>
      </c>
      <c r="J230" s="127" t="s">
        <v>119</v>
      </c>
      <c r="K230" s="89">
        <v>20000000</v>
      </c>
      <c r="L230" s="19" t="s">
        <v>439</v>
      </c>
      <c r="M230" s="20">
        <v>1</v>
      </c>
      <c r="N230" s="20" t="s">
        <v>269</v>
      </c>
      <c r="O230" s="20">
        <v>0</v>
      </c>
      <c r="P230" s="20">
        <v>0.33</v>
      </c>
      <c r="Q230" s="20">
        <v>0.33</v>
      </c>
      <c r="R230" s="20">
        <v>0.33</v>
      </c>
      <c r="S230" s="19" t="s">
        <v>463</v>
      </c>
      <c r="T230" s="19"/>
      <c r="U230" s="19" t="s">
        <v>424</v>
      </c>
      <c r="V230" s="19" t="s">
        <v>195</v>
      </c>
      <c r="W230" s="127" t="s">
        <v>119</v>
      </c>
      <c r="X230" s="117" t="s">
        <v>124</v>
      </c>
      <c r="Y230" s="77" t="s">
        <v>464</v>
      </c>
      <c r="Z230" s="89">
        <f t="shared" si="9"/>
        <v>20000000</v>
      </c>
      <c r="AA230" s="19" t="s">
        <v>35</v>
      </c>
      <c r="AB230" s="19" t="s">
        <v>35</v>
      </c>
      <c r="AC230" s="54" t="s">
        <v>36</v>
      </c>
    </row>
    <row r="231" spans="1:29" ht="28.5">
      <c r="A231" s="189"/>
      <c r="B231" s="127"/>
      <c r="C231" s="127"/>
      <c r="D231" s="127"/>
      <c r="E231" s="127"/>
      <c r="F231" s="127"/>
      <c r="G231" s="127"/>
      <c r="H231" s="127"/>
      <c r="I231" s="161"/>
      <c r="J231" s="127"/>
      <c r="K231" s="89">
        <v>20000000</v>
      </c>
      <c r="L231" s="19" t="s">
        <v>440</v>
      </c>
      <c r="M231" s="20">
        <v>1</v>
      </c>
      <c r="N231" s="20" t="s">
        <v>269</v>
      </c>
      <c r="O231" s="20">
        <v>0</v>
      </c>
      <c r="P231" s="20">
        <v>0.33</v>
      </c>
      <c r="Q231" s="20">
        <v>0.33</v>
      </c>
      <c r="R231" s="20">
        <v>0.33</v>
      </c>
      <c r="S231" s="19" t="s">
        <v>463</v>
      </c>
      <c r="T231" s="19"/>
      <c r="U231" s="19" t="s">
        <v>424</v>
      </c>
      <c r="V231" s="19" t="s">
        <v>195</v>
      </c>
      <c r="W231" s="127"/>
      <c r="X231" s="118"/>
      <c r="Y231" s="77" t="s">
        <v>464</v>
      </c>
      <c r="Z231" s="89">
        <f t="shared" si="9"/>
        <v>20000000</v>
      </c>
      <c r="AA231" s="19" t="s">
        <v>35</v>
      </c>
      <c r="AB231" s="19" t="s">
        <v>35</v>
      </c>
      <c r="AC231" s="54" t="s">
        <v>36</v>
      </c>
    </row>
    <row r="232" spans="1:29" ht="42.75">
      <c r="A232" s="189"/>
      <c r="B232" s="127"/>
      <c r="C232" s="127"/>
      <c r="D232" s="127"/>
      <c r="E232" s="127"/>
      <c r="F232" s="127"/>
      <c r="G232" s="127"/>
      <c r="H232" s="127"/>
      <c r="I232" s="161"/>
      <c r="J232" s="127"/>
      <c r="K232" s="89">
        <v>18000000</v>
      </c>
      <c r="L232" s="19" t="s">
        <v>423</v>
      </c>
      <c r="M232" s="20">
        <v>1</v>
      </c>
      <c r="N232" s="20" t="s">
        <v>269</v>
      </c>
      <c r="O232" s="20">
        <v>0</v>
      </c>
      <c r="P232" s="20">
        <v>0.33</v>
      </c>
      <c r="Q232" s="20">
        <v>0.33</v>
      </c>
      <c r="R232" s="20">
        <v>0.33</v>
      </c>
      <c r="S232" s="19" t="s">
        <v>462</v>
      </c>
      <c r="T232" s="19"/>
      <c r="U232" s="19" t="s">
        <v>424</v>
      </c>
      <c r="V232" s="19" t="s">
        <v>195</v>
      </c>
      <c r="W232" s="127"/>
      <c r="X232" s="119"/>
      <c r="Y232" s="77" t="s">
        <v>375</v>
      </c>
      <c r="Z232" s="89">
        <f t="shared" si="9"/>
        <v>18000000</v>
      </c>
      <c r="AA232" s="19" t="s">
        <v>35</v>
      </c>
      <c r="AB232" s="19" t="s">
        <v>35</v>
      </c>
      <c r="AC232" s="54" t="s">
        <v>36</v>
      </c>
    </row>
    <row r="233" spans="1:29" ht="128.25">
      <c r="A233" s="189"/>
      <c r="B233" s="127"/>
      <c r="C233" s="127"/>
      <c r="D233" s="127"/>
      <c r="E233" s="127"/>
      <c r="F233" s="127" t="s">
        <v>114</v>
      </c>
      <c r="G233" s="127"/>
      <c r="H233" s="19" t="s">
        <v>438</v>
      </c>
      <c r="I233" s="89">
        <v>6000000</v>
      </c>
      <c r="J233" s="19" t="s">
        <v>119</v>
      </c>
      <c r="K233" s="89">
        <v>5000000</v>
      </c>
      <c r="L233" s="19" t="s">
        <v>425</v>
      </c>
      <c r="M233" s="20">
        <v>6</v>
      </c>
      <c r="N233" s="20" t="s">
        <v>206</v>
      </c>
      <c r="O233" s="20">
        <v>0</v>
      </c>
      <c r="P233" s="20">
        <v>2</v>
      </c>
      <c r="Q233" s="20">
        <v>2</v>
      </c>
      <c r="R233" s="20">
        <v>2</v>
      </c>
      <c r="S233" s="19" t="s">
        <v>463</v>
      </c>
      <c r="T233" s="19"/>
      <c r="U233" s="19" t="s">
        <v>422</v>
      </c>
      <c r="V233" s="19" t="s">
        <v>195</v>
      </c>
      <c r="W233" s="19" t="s">
        <v>119</v>
      </c>
      <c r="X233" s="19" t="s">
        <v>124</v>
      </c>
      <c r="Y233" s="77" t="s">
        <v>464</v>
      </c>
      <c r="Z233" s="89">
        <f t="shared" si="9"/>
        <v>5000000</v>
      </c>
      <c r="AA233" s="19" t="s">
        <v>35</v>
      </c>
      <c r="AB233" s="19" t="s">
        <v>35</v>
      </c>
      <c r="AC233" s="54" t="s">
        <v>36</v>
      </c>
    </row>
    <row r="234" spans="1:29" ht="114.75" thickBot="1">
      <c r="A234" s="195"/>
      <c r="B234" s="160"/>
      <c r="C234" s="160"/>
      <c r="D234" s="160"/>
      <c r="E234" s="160"/>
      <c r="F234" s="160"/>
      <c r="G234" s="160"/>
      <c r="H234" s="45" t="s">
        <v>115</v>
      </c>
      <c r="I234" s="99">
        <v>6000000</v>
      </c>
      <c r="J234" s="45" t="s">
        <v>119</v>
      </c>
      <c r="K234" s="99">
        <v>10000000</v>
      </c>
      <c r="L234" s="45" t="s">
        <v>426</v>
      </c>
      <c r="M234" s="46">
        <v>6</v>
      </c>
      <c r="N234" s="46" t="s">
        <v>394</v>
      </c>
      <c r="O234" s="46">
        <v>0</v>
      </c>
      <c r="P234" s="46">
        <v>2</v>
      </c>
      <c r="Q234" s="46">
        <v>2</v>
      </c>
      <c r="R234" s="46">
        <v>2</v>
      </c>
      <c r="S234" s="19" t="s">
        <v>462</v>
      </c>
      <c r="T234" s="45"/>
      <c r="U234" s="45" t="s">
        <v>427</v>
      </c>
      <c r="V234" s="45" t="s">
        <v>195</v>
      </c>
      <c r="W234" s="45" t="s">
        <v>119</v>
      </c>
      <c r="X234" s="45" t="s">
        <v>124</v>
      </c>
      <c r="Y234" s="77" t="s">
        <v>375</v>
      </c>
      <c r="Z234" s="99">
        <f t="shared" si="9"/>
        <v>10000000</v>
      </c>
      <c r="AA234" s="45" t="s">
        <v>35</v>
      </c>
      <c r="AB234" s="45" t="s">
        <v>35</v>
      </c>
      <c r="AC234" s="63" t="s">
        <v>36</v>
      </c>
    </row>
    <row r="235" spans="1:29" ht="110.25" customHeight="1">
      <c r="I235" s="85">
        <f>SUM(I16:I234)</f>
        <v>111962452190</v>
      </c>
    </row>
  </sheetData>
  <protectedRanges>
    <protectedRange sqref="L174" name="Rango1_3_3"/>
    <protectedRange sqref="L176" name="Rango1_3_3_1"/>
    <protectedRange sqref="L177" name="Rango1_3_3_2"/>
    <protectedRange sqref="L178" name="Rango1_3_3_3"/>
    <protectedRange sqref="L197:L199" name="Rango1_9"/>
    <protectedRange sqref="L200" name="Rango1_9_1"/>
    <protectedRange sqref="L184:L187" name="Rango1_10_1"/>
    <protectedRange sqref="L189" name="Rango1_6_3"/>
    <protectedRange sqref="L188" name="Rango1_10_1_1"/>
    <protectedRange sqref="L179:L181" name="Rango1_6_1"/>
    <protectedRange sqref="M19:M51" name="Rango1_7_3"/>
    <protectedRange sqref="L139:L140" name="Rango1_1_2_1"/>
    <protectedRange sqref="L141:L144" name="Rango1_1_2_1_1"/>
  </protectedRanges>
  <mergeCells count="198">
    <mergeCell ref="J16:J17"/>
    <mergeCell ref="W16:W17"/>
    <mergeCell ref="X16:X17"/>
    <mergeCell ref="W19:W37"/>
    <mergeCell ref="W38:W51"/>
    <mergeCell ref="W56:W59"/>
    <mergeCell ref="W60:W62"/>
    <mergeCell ref="W63:W64"/>
    <mergeCell ref="W65:W66"/>
    <mergeCell ref="X19:X37"/>
    <mergeCell ref="X38:X51"/>
    <mergeCell ref="X56:X59"/>
    <mergeCell ref="X60:X62"/>
    <mergeCell ref="X63:X64"/>
    <mergeCell ref="X65:X66"/>
    <mergeCell ref="E230:E234"/>
    <mergeCell ref="A230:D234"/>
    <mergeCell ref="F19:F79"/>
    <mergeCell ref="G19:G79"/>
    <mergeCell ref="H38:H51"/>
    <mergeCell ref="H19:H37"/>
    <mergeCell ref="J19:J37"/>
    <mergeCell ref="J38:J51"/>
    <mergeCell ref="J60:J62"/>
    <mergeCell ref="J63:J64"/>
    <mergeCell ref="I65:I79"/>
    <mergeCell ref="J134:J137"/>
    <mergeCell ref="G190:G192"/>
    <mergeCell ref="F193:F196"/>
    <mergeCell ref="F197:F199"/>
    <mergeCell ref="F200:F203"/>
    <mergeCell ref="H179:H181"/>
    <mergeCell ref="H184:H187"/>
    <mergeCell ref="H188:H189"/>
    <mergeCell ref="J179:J181"/>
    <mergeCell ref="I179:I181"/>
    <mergeCell ref="I184:I187"/>
    <mergeCell ref="J184:J187"/>
    <mergeCell ref="I188:I189"/>
    <mergeCell ref="A10:D10"/>
    <mergeCell ref="A11:D11"/>
    <mergeCell ref="A15:D15"/>
    <mergeCell ref="A16:D18"/>
    <mergeCell ref="E16:E17"/>
    <mergeCell ref="H52:H55"/>
    <mergeCell ref="I38:I51"/>
    <mergeCell ref="I19:I37"/>
    <mergeCell ref="A19:D218"/>
    <mergeCell ref="H60:H62"/>
    <mergeCell ref="H56:H59"/>
    <mergeCell ref="E193:E218"/>
    <mergeCell ref="F139:F173"/>
    <mergeCell ref="F174:F175"/>
    <mergeCell ref="F176:F178"/>
    <mergeCell ref="G138:G178"/>
    <mergeCell ref="H139:H173"/>
    <mergeCell ref="H63:H64"/>
    <mergeCell ref="F134:F137"/>
    <mergeCell ref="G134:G137"/>
    <mergeCell ref="H134:H135"/>
    <mergeCell ref="H136:H137"/>
    <mergeCell ref="I134:I135"/>
    <mergeCell ref="F190:F192"/>
    <mergeCell ref="A1:D1"/>
    <mergeCell ref="A2:D2"/>
    <mergeCell ref="A3:D3"/>
    <mergeCell ref="A4:D4"/>
    <mergeCell ref="A5:D5"/>
    <mergeCell ref="A6:D6"/>
    <mergeCell ref="A7:D7"/>
    <mergeCell ref="A8:D8"/>
    <mergeCell ref="A9:D9"/>
    <mergeCell ref="E82:E133"/>
    <mergeCell ref="E19:E81"/>
    <mergeCell ref="E138:E178"/>
    <mergeCell ref="E179:E189"/>
    <mergeCell ref="E190:E192"/>
    <mergeCell ref="E134:E137"/>
    <mergeCell ref="J56:J59"/>
    <mergeCell ref="F82:F133"/>
    <mergeCell ref="G82:G133"/>
    <mergeCell ref="H82:H99"/>
    <mergeCell ref="H100:H133"/>
    <mergeCell ref="H174:H175"/>
    <mergeCell ref="H176:H178"/>
    <mergeCell ref="J80:J81"/>
    <mergeCell ref="F80:F81"/>
    <mergeCell ref="G80:G81"/>
    <mergeCell ref="I139:I173"/>
    <mergeCell ref="J139:J173"/>
    <mergeCell ref="I174:I175"/>
    <mergeCell ref="I176:I178"/>
    <mergeCell ref="J176:J178"/>
    <mergeCell ref="J174:J175"/>
    <mergeCell ref="I136:I137"/>
    <mergeCell ref="A222:D229"/>
    <mergeCell ref="E222:E229"/>
    <mergeCell ref="F223:F224"/>
    <mergeCell ref="F225:F226"/>
    <mergeCell ref="F227:F229"/>
    <mergeCell ref="J188:J189"/>
    <mergeCell ref="F179:F181"/>
    <mergeCell ref="F182:F183"/>
    <mergeCell ref="F184:F187"/>
    <mergeCell ref="F188:F189"/>
    <mergeCell ref="G179:G189"/>
    <mergeCell ref="I193:I196"/>
    <mergeCell ref="J193:J196"/>
    <mergeCell ref="I197:I199"/>
    <mergeCell ref="J197:J199"/>
    <mergeCell ref="F219:F221"/>
    <mergeCell ref="G219:G221"/>
    <mergeCell ref="H219:H221"/>
    <mergeCell ref="I219:I221"/>
    <mergeCell ref="J219:J221"/>
    <mergeCell ref="A219:D221"/>
    <mergeCell ref="E219:E221"/>
    <mergeCell ref="F204:F207"/>
    <mergeCell ref="F208:F217"/>
    <mergeCell ref="G193:G207"/>
    <mergeCell ref="G208:G218"/>
    <mergeCell ref="H193:H196"/>
    <mergeCell ref="H197:H199"/>
    <mergeCell ref="H201:H206"/>
    <mergeCell ref="H208:H217"/>
    <mergeCell ref="F233:F234"/>
    <mergeCell ref="G230:G234"/>
    <mergeCell ref="I230:I232"/>
    <mergeCell ref="H230:H232"/>
    <mergeCell ref="J230:J232"/>
    <mergeCell ref="F230:F232"/>
    <mergeCell ref="G222:G229"/>
    <mergeCell ref="H223:H224"/>
    <mergeCell ref="H225:H226"/>
    <mergeCell ref="H227:H229"/>
    <mergeCell ref="I223:I224"/>
    <mergeCell ref="I225:I226"/>
    <mergeCell ref="I227:I229"/>
    <mergeCell ref="I56:I59"/>
    <mergeCell ref="K60:K62"/>
    <mergeCell ref="J201:J206"/>
    <mergeCell ref="I201:I206"/>
    <mergeCell ref="K145:K173"/>
    <mergeCell ref="X208:X218"/>
    <mergeCell ref="X219:X221"/>
    <mergeCell ref="X223:X224"/>
    <mergeCell ref="W201:W207"/>
    <mergeCell ref="W208:W217"/>
    <mergeCell ref="W219:W221"/>
    <mergeCell ref="W223:W224"/>
    <mergeCell ref="J223:J224"/>
    <mergeCell ref="I208:I217"/>
    <mergeCell ref="J208:J217"/>
    <mergeCell ref="K136:K137"/>
    <mergeCell ref="S19:S81"/>
    <mergeCell ref="W69:W79"/>
    <mergeCell ref="W80:W81"/>
    <mergeCell ref="X69:X79"/>
    <mergeCell ref="X80:X81"/>
    <mergeCell ref="Z60:Z62"/>
    <mergeCell ref="Z145:Z173"/>
    <mergeCell ref="H65:H79"/>
    <mergeCell ref="J65:J79"/>
    <mergeCell ref="I82:I99"/>
    <mergeCell ref="I100:I133"/>
    <mergeCell ref="J82:J99"/>
    <mergeCell ref="J100:J133"/>
    <mergeCell ref="X225:X226"/>
    <mergeCell ref="X184:X187"/>
    <mergeCell ref="X188:X189"/>
    <mergeCell ref="X193:X196"/>
    <mergeCell ref="X197:X199"/>
    <mergeCell ref="X201:X207"/>
    <mergeCell ref="X134:X137"/>
    <mergeCell ref="X139:X173"/>
    <mergeCell ref="X174:X175"/>
    <mergeCell ref="X176:X178"/>
    <mergeCell ref="X179:X181"/>
    <mergeCell ref="X82:X133"/>
    <mergeCell ref="J225:J226"/>
    <mergeCell ref="X230:X232"/>
    <mergeCell ref="I60:I62"/>
    <mergeCell ref="I63:I64"/>
    <mergeCell ref="X227:X229"/>
    <mergeCell ref="W227:W229"/>
    <mergeCell ref="W230:W232"/>
    <mergeCell ref="W179:W181"/>
    <mergeCell ref="W184:W187"/>
    <mergeCell ref="W188:W189"/>
    <mergeCell ref="W193:W196"/>
    <mergeCell ref="W197:W199"/>
    <mergeCell ref="W82:W133"/>
    <mergeCell ref="W134:W137"/>
    <mergeCell ref="W139:W173"/>
    <mergeCell ref="W174:W175"/>
    <mergeCell ref="W176:W178"/>
    <mergeCell ref="W225:W226"/>
    <mergeCell ref="J227:J229"/>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sheetPr>
    <tabColor rgb="FF92D050"/>
  </sheetPr>
  <dimension ref="A1:G60"/>
  <sheetViews>
    <sheetView zoomScale="70" zoomScaleNormal="70" workbookViewId="0">
      <selection activeCell="A21" sqref="A21"/>
    </sheetView>
  </sheetViews>
  <sheetFormatPr baseColWidth="10" defaultRowHeight="15"/>
  <cols>
    <col min="1" max="1" width="61.28515625" customWidth="1"/>
    <col min="3" max="3" width="32.5703125" style="12" customWidth="1"/>
    <col min="4" max="4" width="22.140625" customWidth="1"/>
    <col min="5" max="5" width="20" customWidth="1"/>
    <col min="6" max="6" width="16.7109375" customWidth="1"/>
    <col min="7" max="7" width="13.42578125" bestFit="1" customWidth="1"/>
  </cols>
  <sheetData>
    <row r="1" spans="1:6" ht="62.25" customHeight="1">
      <c r="C1" s="13" t="s">
        <v>289</v>
      </c>
      <c r="D1" s="8" t="s">
        <v>290</v>
      </c>
      <c r="E1" s="8" t="s">
        <v>291</v>
      </c>
      <c r="F1" s="8" t="s">
        <v>292</v>
      </c>
    </row>
    <row r="2" spans="1:6" ht="48" customHeight="1">
      <c r="C2" s="4">
        <v>2942416</v>
      </c>
      <c r="D2" s="4">
        <v>2501054</v>
      </c>
      <c r="E2" s="4">
        <v>1471209</v>
      </c>
      <c r="F2" s="4">
        <v>1297362</v>
      </c>
    </row>
    <row r="3" spans="1:6" ht="50.25" customHeight="1"/>
    <row r="4" spans="1:6" ht="84.75" customHeight="1">
      <c r="A4" s="5" t="s">
        <v>212</v>
      </c>
      <c r="B4" s="7">
        <v>10</v>
      </c>
      <c r="C4" s="4">
        <f>B4*C2</f>
        <v>29424160</v>
      </c>
    </row>
    <row r="5" spans="1:6" ht="84.75" customHeight="1">
      <c r="A5" s="11" t="s">
        <v>350</v>
      </c>
      <c r="B5" s="7">
        <v>10</v>
      </c>
      <c r="C5" s="4">
        <f>B5*E2</f>
        <v>14712090</v>
      </c>
    </row>
    <row r="6" spans="1:6" ht="88.5" customHeight="1">
      <c r="A6" s="1" t="s">
        <v>296</v>
      </c>
      <c r="B6" s="7">
        <v>10</v>
      </c>
      <c r="C6" s="4">
        <f>B6*D2</f>
        <v>25010540</v>
      </c>
    </row>
    <row r="7" spans="1:6" ht="90.75" customHeight="1">
      <c r="A7" s="1" t="s">
        <v>351</v>
      </c>
      <c r="B7" s="7">
        <v>10</v>
      </c>
      <c r="C7" s="4">
        <f>B7*D2</f>
        <v>25010540</v>
      </c>
    </row>
    <row r="8" spans="1:6" ht="88.5" customHeight="1">
      <c r="A8" s="1" t="s">
        <v>352</v>
      </c>
      <c r="B8" s="7">
        <v>10</v>
      </c>
      <c r="C8" s="4">
        <f>B8*D2</f>
        <v>25010540</v>
      </c>
    </row>
    <row r="9" spans="1:6" ht="87" customHeight="1">
      <c r="A9" s="3" t="s">
        <v>353</v>
      </c>
      <c r="B9" s="7">
        <v>10</v>
      </c>
      <c r="C9" s="4">
        <f>B9*D2</f>
        <v>25010540</v>
      </c>
    </row>
    <row r="10" spans="1:6" ht="54" customHeight="1">
      <c r="A10" s="1" t="s">
        <v>359</v>
      </c>
      <c r="B10" s="7">
        <v>10</v>
      </c>
      <c r="C10" s="4">
        <f>B10*E2</f>
        <v>14712090</v>
      </c>
    </row>
    <row r="11" spans="1:6" ht="69.75" customHeight="1">
      <c r="A11" s="5" t="s">
        <v>294</v>
      </c>
      <c r="B11" s="7">
        <v>10</v>
      </c>
      <c r="C11" s="4">
        <f>B11*C2</f>
        <v>29424160</v>
      </c>
    </row>
    <row r="12" spans="1:6" ht="82.5">
      <c r="A12" s="5" t="s">
        <v>297</v>
      </c>
      <c r="B12" s="7">
        <v>10</v>
      </c>
      <c r="C12" s="4">
        <f>B12*C2</f>
        <v>29424160</v>
      </c>
    </row>
    <row r="13" spans="1:6" ht="94.5" customHeight="1">
      <c r="A13" s="5" t="s">
        <v>293</v>
      </c>
      <c r="B13" s="7">
        <v>10</v>
      </c>
      <c r="C13" s="4">
        <f>B13*C2</f>
        <v>29424160</v>
      </c>
    </row>
    <row r="14" spans="1:6" ht="99">
      <c r="A14" s="5" t="s">
        <v>298</v>
      </c>
      <c r="B14" s="7">
        <v>10</v>
      </c>
      <c r="C14" s="4">
        <f>B14*C2</f>
        <v>29424160</v>
      </c>
    </row>
    <row r="15" spans="1:6" ht="49.5">
      <c r="A15" s="1" t="s">
        <v>360</v>
      </c>
      <c r="B15" s="7">
        <v>10</v>
      </c>
      <c r="C15" s="4">
        <f>B15*D2</f>
        <v>25010540</v>
      </c>
    </row>
    <row r="16" spans="1:6" ht="49.5">
      <c r="A16" s="1" t="s">
        <v>361</v>
      </c>
      <c r="B16" s="7">
        <v>10</v>
      </c>
      <c r="C16" s="4">
        <f>B16*E2</f>
        <v>14712090</v>
      </c>
    </row>
    <row r="17" spans="1:3" ht="49.5">
      <c r="A17" s="1" t="s">
        <v>362</v>
      </c>
      <c r="B17" s="7">
        <v>10</v>
      </c>
      <c r="C17" s="4">
        <f>B17*E2</f>
        <v>14712090</v>
      </c>
    </row>
    <row r="18" spans="1:3" ht="82.5" customHeight="1">
      <c r="A18" s="5" t="s">
        <v>299</v>
      </c>
      <c r="B18" s="7">
        <v>10</v>
      </c>
      <c r="C18" s="4">
        <f>B18*D2</f>
        <v>25010540</v>
      </c>
    </row>
    <row r="19" spans="1:3" ht="86.25" customHeight="1">
      <c r="A19" s="1" t="s">
        <v>354</v>
      </c>
      <c r="B19" s="7">
        <v>10</v>
      </c>
      <c r="C19" s="4">
        <f>B19*D2</f>
        <v>25010540</v>
      </c>
    </row>
    <row r="20" spans="1:3" ht="91.5" customHeight="1">
      <c r="A20" s="1" t="s">
        <v>355</v>
      </c>
      <c r="B20" s="7">
        <v>10</v>
      </c>
      <c r="C20" s="4">
        <f>B20*D2</f>
        <v>25010540</v>
      </c>
    </row>
    <row r="21" spans="1:3" ht="79.5" customHeight="1">
      <c r="A21" s="1" t="s">
        <v>356</v>
      </c>
      <c r="B21" s="7">
        <v>10</v>
      </c>
      <c r="C21" s="4">
        <f>B21*D2</f>
        <v>25010540</v>
      </c>
    </row>
    <row r="22" spans="1:3" ht="79.5" customHeight="1">
      <c r="A22" s="5" t="s">
        <v>357</v>
      </c>
      <c r="B22" s="7">
        <v>10</v>
      </c>
      <c r="C22" s="4">
        <f>B22*C2</f>
        <v>29424160</v>
      </c>
    </row>
    <row r="23" spans="1:3" ht="72.75" customHeight="1">
      <c r="A23" s="5" t="s">
        <v>358</v>
      </c>
      <c r="B23" s="7">
        <v>10</v>
      </c>
      <c r="C23" s="4">
        <f>B23*C2</f>
        <v>29424160</v>
      </c>
    </row>
    <row r="24" spans="1:3" ht="58.5" customHeight="1">
      <c r="A24" s="2" t="s">
        <v>295</v>
      </c>
      <c r="B24" s="7">
        <v>10</v>
      </c>
      <c r="C24" s="4">
        <f>B24*D2</f>
        <v>25010540</v>
      </c>
    </row>
    <row r="25" spans="1:3" ht="59.25" customHeight="1">
      <c r="A25" s="6" t="s">
        <v>214</v>
      </c>
      <c r="B25" s="7">
        <v>10</v>
      </c>
      <c r="C25" s="4">
        <f>B25*C2</f>
        <v>29424160</v>
      </c>
    </row>
    <row r="26" spans="1:3" ht="54" customHeight="1">
      <c r="A26" s="6" t="s">
        <v>213</v>
      </c>
      <c r="B26" s="7">
        <v>10</v>
      </c>
      <c r="C26" s="4">
        <f>B26*C2</f>
        <v>29424160</v>
      </c>
    </row>
    <row r="27" spans="1:3" ht="49.5">
      <c r="A27" s="2" t="s">
        <v>365</v>
      </c>
      <c r="B27" s="7">
        <v>10</v>
      </c>
      <c r="C27" s="4">
        <f>B27*D$2</f>
        <v>25010540</v>
      </c>
    </row>
    <row r="28" spans="1:3" ht="51.75" customHeight="1">
      <c r="A28" s="2" t="s">
        <v>215</v>
      </c>
      <c r="B28" s="7">
        <v>10</v>
      </c>
      <c r="C28" s="4">
        <f>B28*E2</f>
        <v>14712090</v>
      </c>
    </row>
    <row r="29" spans="1:3" ht="48.75" customHeight="1">
      <c r="A29" s="2" t="s">
        <v>215</v>
      </c>
      <c r="B29" s="7">
        <v>10</v>
      </c>
      <c r="C29" s="4">
        <f t="shared" ref="C29:C37" si="0">B29*E$2</f>
        <v>14712090</v>
      </c>
    </row>
    <row r="30" spans="1:3" ht="53.25" customHeight="1">
      <c r="A30" s="2" t="s">
        <v>215</v>
      </c>
      <c r="B30" s="7">
        <v>10</v>
      </c>
      <c r="C30" s="4">
        <f t="shared" si="0"/>
        <v>14712090</v>
      </c>
    </row>
    <row r="31" spans="1:3" ht="57.75" customHeight="1">
      <c r="A31" s="2" t="s">
        <v>215</v>
      </c>
      <c r="B31" s="7">
        <v>10</v>
      </c>
      <c r="C31" s="4">
        <f t="shared" si="0"/>
        <v>14712090</v>
      </c>
    </row>
    <row r="32" spans="1:3" ht="55.5" customHeight="1">
      <c r="A32" s="2" t="s">
        <v>215</v>
      </c>
      <c r="B32" s="7">
        <v>10</v>
      </c>
      <c r="C32" s="4">
        <f t="shared" si="0"/>
        <v>14712090</v>
      </c>
    </row>
    <row r="33" spans="1:7" ht="46.5" customHeight="1">
      <c r="A33" s="2" t="s">
        <v>215</v>
      </c>
      <c r="B33" s="7">
        <v>10</v>
      </c>
      <c r="C33" s="4">
        <f t="shared" si="0"/>
        <v>14712090</v>
      </c>
    </row>
    <row r="34" spans="1:7" ht="46.5" customHeight="1">
      <c r="A34" s="2" t="s">
        <v>215</v>
      </c>
      <c r="B34" s="7">
        <v>10</v>
      </c>
      <c r="C34" s="4">
        <f t="shared" si="0"/>
        <v>14712090</v>
      </c>
    </row>
    <row r="35" spans="1:7" ht="48.75" customHeight="1">
      <c r="A35" s="2" t="s">
        <v>215</v>
      </c>
      <c r="B35" s="7">
        <v>10</v>
      </c>
      <c r="C35" s="4">
        <f t="shared" si="0"/>
        <v>14712090</v>
      </c>
    </row>
    <row r="36" spans="1:7" ht="48.75" customHeight="1">
      <c r="A36" s="2" t="s">
        <v>363</v>
      </c>
      <c r="B36" s="7">
        <v>10</v>
      </c>
      <c r="C36" s="4">
        <f t="shared" si="0"/>
        <v>14712090</v>
      </c>
    </row>
    <row r="37" spans="1:7" ht="48.75" customHeight="1" thickBot="1">
      <c r="A37" s="2" t="s">
        <v>364</v>
      </c>
      <c r="B37" s="7">
        <v>10</v>
      </c>
      <c r="C37" s="4">
        <f t="shared" si="0"/>
        <v>14712090</v>
      </c>
    </row>
    <row r="38" spans="1:7" ht="46.5" customHeight="1" thickBot="1">
      <c r="C38" s="14">
        <f>SUM(C4:C37)</f>
        <v>745902640</v>
      </c>
      <c r="D38" s="9">
        <v>747433300</v>
      </c>
    </row>
    <row r="39" spans="1:7">
      <c r="D39" s="10">
        <f>D38-C38</f>
        <v>1530660</v>
      </c>
    </row>
    <row r="41" spans="1:7" ht="62.25" customHeight="1">
      <c r="C41" s="13" t="s">
        <v>289</v>
      </c>
      <c r="D41" s="8" t="s">
        <v>290</v>
      </c>
      <c r="E41" s="8" t="s">
        <v>367</v>
      </c>
      <c r="F41" s="8" t="s">
        <v>291</v>
      </c>
      <c r="G41" s="8" t="s">
        <v>292</v>
      </c>
    </row>
    <row r="42" spans="1:7" ht="48" customHeight="1">
      <c r="C42" s="4">
        <v>2942416</v>
      </c>
      <c r="D42" s="4">
        <v>2501054</v>
      </c>
      <c r="E42" s="4">
        <v>1765449</v>
      </c>
      <c r="F42" s="4">
        <v>1471209</v>
      </c>
      <c r="G42" s="4">
        <v>1297362</v>
      </c>
    </row>
    <row r="44" spans="1:7" ht="66">
      <c r="A44" s="1" t="s">
        <v>216</v>
      </c>
      <c r="B44" s="7">
        <v>10</v>
      </c>
      <c r="C44" s="4">
        <f>B44*C42</f>
        <v>29424160</v>
      </c>
    </row>
    <row r="45" spans="1:7" ht="49.5">
      <c r="A45" s="1" t="s">
        <v>217</v>
      </c>
      <c r="B45" s="7">
        <v>10</v>
      </c>
      <c r="C45" s="4">
        <f>B45*E42</f>
        <v>17654490</v>
      </c>
    </row>
    <row r="46" spans="1:7" ht="49.5">
      <c r="A46" s="1" t="s">
        <v>218</v>
      </c>
      <c r="B46" s="7">
        <v>10</v>
      </c>
      <c r="C46" s="4">
        <f>B46*D42</f>
        <v>25010540</v>
      </c>
    </row>
    <row r="47" spans="1:7" ht="55.5" customHeight="1">
      <c r="A47" s="1" t="s">
        <v>219</v>
      </c>
      <c r="B47" s="7">
        <v>10</v>
      </c>
      <c r="C47" s="4">
        <f>B47*D42</f>
        <v>25010540</v>
      </c>
    </row>
    <row r="48" spans="1:7" ht="112.5" customHeight="1">
      <c r="A48" s="1" t="s">
        <v>220</v>
      </c>
      <c r="B48" s="7">
        <v>10</v>
      </c>
      <c r="C48" s="4">
        <f>B48*D42</f>
        <v>25010540</v>
      </c>
    </row>
    <row r="49" spans="1:4" ht="82.5">
      <c r="A49" s="1" t="s">
        <v>221</v>
      </c>
      <c r="B49" s="7">
        <v>10</v>
      </c>
      <c r="C49" s="4">
        <f>B49*D42</f>
        <v>25010540</v>
      </c>
    </row>
    <row r="50" spans="1:4" ht="66" customHeight="1">
      <c r="A50" s="5" t="s">
        <v>224</v>
      </c>
      <c r="B50" s="7">
        <v>10</v>
      </c>
      <c r="C50" s="4">
        <f>B50*C42</f>
        <v>29424160</v>
      </c>
    </row>
    <row r="51" spans="1:4" ht="66">
      <c r="A51" s="5" t="s">
        <v>225</v>
      </c>
      <c r="B51" s="7">
        <v>10</v>
      </c>
      <c r="C51" s="4">
        <f>B51*C42</f>
        <v>29424160</v>
      </c>
    </row>
    <row r="52" spans="1:4" ht="23.25" customHeight="1">
      <c r="C52" s="12">
        <f>SUM(C44:C51)</f>
        <v>205969130</v>
      </c>
    </row>
    <row r="55" spans="1:4">
      <c r="D55" s="12"/>
    </row>
    <row r="56" spans="1:4">
      <c r="D56" s="12"/>
    </row>
    <row r="57" spans="1:4">
      <c r="D57" s="12"/>
    </row>
    <row r="58" spans="1:4">
      <c r="D58" s="12"/>
    </row>
    <row r="59" spans="1:4">
      <c r="D59" s="12"/>
    </row>
    <row r="60" spans="1:4">
      <c r="D60" s="10"/>
    </row>
  </sheetData>
  <protectedRanges>
    <protectedRange sqref="B4:B37" name="Rango1_7"/>
  </protectedRanges>
  <autoFilter ref="A3:B3"/>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PAS 2017 </vt:lpstr>
      <vt:lpstr>PERSONAL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QUIÑONES</dc:creator>
  <cp:lastModifiedBy> </cp:lastModifiedBy>
  <dcterms:created xsi:type="dcterms:W3CDTF">2017-01-17T15:25:10Z</dcterms:created>
  <dcterms:modified xsi:type="dcterms:W3CDTF">2017-01-27T14:55:29Z</dcterms:modified>
</cp:coreProperties>
</file>